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32" windowWidth="22692" windowHeight="10260"/>
  </bookViews>
  <sheets>
    <sheet name="Тариф с 01.07.2013г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ST1">[1]Анализ!#REF!</definedName>
    <definedName name="_Num2">#REF!</definedName>
    <definedName name="AAAA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ment" localSheetId="0">[1]Анализ!$I$221:$I$224,[1]Анализ!$I$93:$I$121,P1_Comment</definedName>
    <definedName name="Comment">[1]Анализ!$I$221:$I$224,[1]Анализ!$I$93:$I$121,P1_Comment</definedName>
    <definedName name="CUR_VER">[2]Заголовок!$B$21</definedName>
    <definedName name="data" localSheetId="0">'[3]Расчет тарифа'!$N$22:$O$29,P1_data,P2_data,P3_data,P4_data,P5_data,P6_data,P7_data,P8_data</definedName>
    <definedName name="data">'[3]Расчет тарифа'!$N$22:$O$29,P1_data,P2_data,P3_data,P4_data,P5_data,P6_data,P7_data,P8_data</definedName>
    <definedName name="data_report" localSheetId="0">[3]отчёт!$E$95:$H$96,[3]отчёт!$E$12:$H$20,P1_data_report,P2_data_report</definedName>
    <definedName name="data_report">[3]отчёт!$E$95:$H$96,[3]отчёт!$E$12:$H$20,P1_data_report,P2_data_report</definedName>
    <definedName name="DATE">#REF!</definedName>
    <definedName name="DN">[4]TEHSHEET!$D$2:$D$3</definedName>
    <definedName name="DOC">#REF!</definedName>
    <definedName name="Down_range">#REF!</definedName>
    <definedName name="ESO_ET">#REF!</definedName>
    <definedName name="ESO_PROT" localSheetId="0">#REF!,#REF!,#REF!,P1_ESO_PROT</definedName>
    <definedName name="ESO_PROT">#REF!,#REF!,#REF!,P1_ESO_PROT</definedName>
    <definedName name="ESOcom">#REF!</definedName>
    <definedName name="EXPENSES" localSheetId="0">#REF!,#REF!,#REF!,P1_EXPENSES</definedName>
    <definedName name="EXPENSES">#REF!,#REF!,#REF!,P1_EXPENSES</definedName>
    <definedName name="EXPENSES2" localSheetId="0">#REF!,P1_EXPENSES2</definedName>
    <definedName name="EXPENSES2">#REF!,P1_EXPENSES2</definedName>
    <definedName name="EXPRENSES2" localSheetId="0">#REF!,#REF!,#REF!,P1_EXPRENSES2</definedName>
    <definedName name="EXPRENSES2">#REF!,#REF!,#REF!,P1_EXPRENSES2</definedName>
    <definedName name="F" localSheetId="0">[1]Анализ!$G$177:$G$179,[1]Анализ!$G$165:$G$172,[1]Анализ!$G$155:$G$163,[1]Анализ!$G$151:$G$153,[1]Анализ!$G$214:$G$216,[1]Анализ!$G$146:$G$148,P1_F</definedName>
    <definedName name="F">[1]Анализ!$G$177:$G$179,[1]Анализ!$G$165:$G$172,[1]Анализ!$G$155:$G$163,[1]Анализ!$G$151:$G$153,[1]Анализ!$G$214:$G$216,[1]Анализ!$G$146:$G$148,P1_F</definedName>
    <definedName name="FOR_LOAD" localSheetId="0">[4]Анализ!#REF!,[4]Анализ!#REF!,[4]Анализ!#REF!,P1_FOR_LOAD</definedName>
    <definedName name="FOR_LOAD">[4]Анализ!#REF!,[4]Анализ!#REF!,[4]Анализ!#REF!,P1_FOR_LOAD</definedName>
    <definedName name="FORM">[5]TEHSHEET!$D$7:$D$11</definedName>
    <definedName name="FORMS">[3]t_sheet!$C$5:$C$8</definedName>
    <definedName name="FST">'[6]Анализ (2)'!$J$80:$J$85,'[6]Анализ (2)'!$J$10:$J$73,'[6]Анализ (2)'!$N$80:$N$85,'[6]Анализ (2)'!$N$75:$N$78,'[6]Анализ (2)'!$N$10:$N$73,'[6]Анализ (2)'!$J$75:$J$78</definedName>
    <definedName name="fst_1">[1]Анализ!$G$93,[1]Анализ!$G$95,[1]Анализ!$G$96,[1]Анализ!$G$98,[1]Анализ!$G$99,[1]Анализ!$G$100,[1]Анализ!$G$102,[1]Анализ!$G$103,[1]Анализ!$G$104,[1]Анализ!$G$105,[1]Анализ!$G$107,[1]Анализ!$G$108,[1]Анализ!$G$109,[1]Анализ!$G$110,[1]Анализ!$G$112,[1]Анализ!$G$113,[1]Анализ!$G$114,[1]Анализ!$G$115,[1]Анализ!$G$117,[1]Анализ!$G$118,[1]Анализ!$G$119,[1]Анализ!$G$120,[1]Анализ!$G$121,[1]Анализ!$G$122,[1]Анализ!$G$127,[1]Анализ!$G$128,[1]Анализ!$G$130,[1]Анализ!$G$131:$G$135,[1]Анализ!$G$138,[1]Анализ!$G$140:$G$144</definedName>
    <definedName name="fst_2">[1]Анализ!$G$146:$G$148,[1]Анализ!$G$151:$G$153,[1]Анализ!$G$155:$G$163,[1]Анализ!$G$165:$G$172,[1]Анализ!$G$177:$G$179,[1]Анализ!$G$181:$G$186,[1]Анализ!$G$192:$G$196,[1]Анализ!$G$214,[1]Анализ!$G$216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RO">[3]t_sheet!$C$18:$C$63</definedName>
    <definedName name="gro_1">[1]Анализ!$G$8:$G$30,[1]Анализ!$F$93,[1]Анализ!$F$95,[1]Анализ!$F$96,[1]Анализ!$F$98:$F$100,[1]Анализ!$F$102:$F$105,[1]Анализ!$F$107,[1]Анализ!$F$108,[1]Анализ!$F$109,[1]Анализ!$F$110,[1]Анализ!$F$112,[1]Анализ!$F$113,[1]Анализ!$F$114,[1]Анализ!$F$115,[1]Анализ!$F$117:$F$122,[1]Анализ!$F$127,[1]Анализ!$F$128,[1]Анализ!$F$130:$F$135,[1]Анализ!$F$138,[1]Анализ!$F$140:$F$144,[1]Анализ!$F$146,[1]Анализ!$F$147,[1]Анализ!$F$148,[1]Анализ!$F$151,[1]Анализ!$F$152,[1]Анализ!$F$153</definedName>
    <definedName name="gro_2">[1]Анализ!$F$155:$F$163,[1]Анализ!$F$165,[1]Анализ!$F$166,[1]Анализ!$F$167,[1]Анализ!$F$168,[1]Анализ!$F$169,[1]Анализ!$F$170,[1]Анализ!$F$172,[1]Анализ!$F$177,[1]Анализ!$F$178,[1]Анализ!$F$179,[1]Анализ!$F$181:$F$186,[1]Анализ!$F$192:$F$196,[1]Анализ!$F$213,[1]Анализ!$F$214,[1]Анализ!$F$216</definedName>
    <definedName name="gtty" localSheetId="0">#REF!,#REF!,#REF!,P1_ESO_PROT</definedName>
    <definedName name="gtty">#REF!,#REF!,#REF!,P1_ESO_PROT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#REF!</definedName>
    <definedName name="ITEM">#REF!</definedName>
    <definedName name="LOAD_BTN">#REF!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MGT_A001" localSheetId="0">P1_MGT_A001,P2_MGT_A001</definedName>
    <definedName name="MGT_A001">P1_MGT_A001,P2_MGT_A001</definedName>
    <definedName name="MGT_B001">#REF!</definedName>
    <definedName name="MGT_B002">'[7]Основные производственные фонды'!$I$12:$L$31,'[7]Основные производственные фонды'!$E$12:$H$31</definedName>
    <definedName name="MO">#REF!</definedName>
    <definedName name="MONTH">#REF!</definedName>
    <definedName name="NOM">#REF!</definedName>
    <definedName name="NSRF">#REF!</definedName>
    <definedName name="Num">#REF!</definedName>
    <definedName name="OKTMO">#REF!</definedName>
    <definedName name="ORG_ALL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#REF!,#REF!,#REF!,#REF!</definedName>
    <definedName name="OTHER2">#REF!,#REF!,#REF!,#REF!,#REF!,#REF!,#REF!,#REF!</definedName>
    <definedName name="P1_data" hidden="1">'[3]Расчет тарифа'!$N$11:$O$20,'[3]Расчет тарифа'!$E$11:$J$13,'[3]Расчет тарифа'!$E$14:$I$17,'[3]Расчет тарифа'!$J$15:$J$17,'[3]Расчет тарифа'!$L$11:$L$17</definedName>
    <definedName name="P1_data_report" hidden="1">[3]отчёт!$E$23:$H$23,[3]отчёт!$E$25:$H$27,[3]отчёт!$E$29:$H$29,[3]отчёт!$E$33:$H$34,[3]отчёт!$E$36:$H$42,[3]отчёт!$E$45:$H$51,[3]отчёт!$E$53:$H$56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EXPRENSES2" hidden="1">#REF!,#REF!,#REF!,#REF!,#REF!,#REF!,#REF!,#REF!,#REF!</definedName>
    <definedName name="P1_FOR_LOAD" hidden="1">[4]Анализ!#REF!,[4]Анализ!#REF!,[4]Анализ!#REF!,[4]Анализ!#REF!,[4]Анализ!#REF!,[4]Анализ!#REF!,[4]Анализ!#REF!</definedName>
    <definedName name="P1_LOAD2" hidden="1">[4]Анализ!$G$27:$G$33,[4]Анализ!$E$38:$G$45,[4]Анализ!$E$49:$G$91,[4]Анализ!$E$95:$G$106,[4]Анализ!$E$110:$G$117,[4]Анализ!$E$121:$G$124</definedName>
    <definedName name="P1_LOAD3" hidden="1">[4]Анализ!$I$38:$I$45,[4]Анализ!$I$49:$I$91,[4]Анализ!$I$95:$I$106,[4]Анализ!$I$110:$I$117,[4]Анализ!$I$121:$I$124,[4]Анализ!$I$128,[4]Анализ!$I$133:$I$136</definedName>
    <definedName name="P1_MGT_A001" hidden="1">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LOAD" hidden="1">[4]Анализ!#REF!,[4]Анализ!#REF!,[4]Анализ!#REF!,[4]Анализ!#REF!,[4]Анализ!#REF!,[4]Анализ!#REF!,[4]Анализ!#REF!</definedName>
    <definedName name="P1_SCOPE_PER_PRT">[8]перекрестка!$H$15:$H$19,[8]перекрестка!$H$21:$H$25,[8]перекрестка!$J$14:$J$25,[8]перекрестка!$K$15:$K$19,[8]перекрестка!$K$21:$K$25</definedName>
    <definedName name="P1_SCOPE_SV_LD">#REF!,#REF!,#REF!,#REF!,#REF!,#REF!,#REF!</definedName>
    <definedName name="P1_SCOPE_SV_LD1">[8]свод!$E$70:$M$79,[8]свод!$E$81:$M$81,[8]свод!$E$83:$M$88,[8]свод!$E$90:$M$90,[8]свод!$E$92:$M$96,[8]свод!$E$98:$M$98,[8]свод!$E$101:$M$102</definedName>
    <definedName name="P1_SCOPE_SV_PRT">[8]свод!$E$23:$H$26,[8]свод!$E$28:$I$29,[8]свод!$E$32:$I$36,[8]свод!$E$38:$I$40,[8]свод!$E$42:$I$53,[8]свод!$E$55:$I$56,[8]свод!$E$58:$I$63</definedName>
    <definedName name="P1_SCOPE111" hidden="1">[9]Обнулить!$J$9:$J$13,[9]Обнулить!$E$20:$G$27,[9]Обнулить!$J$20:$J$27,[9]Обнулить!$E$34:$J$41,[9]Обнулить!$E$47:$J$89,[9]Обнулить!$E$95:$J$106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data" hidden="1">'[3]Расчет тарифа'!$E$19:$J$20,'[3]Расчет тарифа'!$L$19:$L$20,'[3]Расчет тарифа'!$I$24:$I$25,'[3]Расчет тарифа'!$E$25:$E$26,'[3]Расчет тарифа'!$F$26:$J$26</definedName>
    <definedName name="P2_data_report" hidden="1">[3]отчёт!$E$58:$H$61,[3]отчёт!$E$63:$H$65,[3]отчёт!$E$67:$H$70,[3]отчёт!$E$72:$H$74,[3]отчёт!$E$76:$H$80,[3]отчёт!$E$82:$H$86,[3]отчёт!$E$91:$H$91</definedName>
    <definedName name="P2_MGT_A001" hidden="1">#REF!,#REF!,#REF!,#REF!,#REF!,#REF!,#REF!</definedName>
    <definedName name="P2_RANGE4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[8]перекрестка!$N$14:$N$25,[8]перекрестка!$N$27:$N$31,[8]перекрестка!$J$27:$K$31,[8]перекрестка!$F$27:$H$31,[8]перекрестка!$F$33:$H$37</definedName>
    <definedName name="P2_SCOPE_SV_PRT">[8]свод!$E$72:$I$79,[8]свод!$E$81:$I$81,[8]свод!$E$85:$H$88,[8]свод!$E$90:$I$90,[8]свод!$E$107:$I$112,[8]свод!$E$114:$I$117,[8]свод!$E$124:$H$127</definedName>
    <definedName name="P2_SCOPE111" hidden="1">[9]Обнулить!$E$112:$J$119,[9]Обнулить!$E$125:$J$128,[9]Обнулить!$E$134:$J$134,[9]Обнулить!$E$141:$J$144,[9]Обнулить!$E$151:$J$154,[9]Обнулить!$E$9:$G$13</definedName>
    <definedName name="P2_TOTAL" hidden="1">#REF!,#REF!,#REF!,#REF!,#REF!,#REF!,#REF!</definedName>
    <definedName name="P2_TOTAL1" hidden="1">#REF!,#REF!,#REF!,#REF!,#REF!,#REF!,#REF!</definedName>
    <definedName name="P3_data" hidden="1">'[3]Расчет тарифа'!$L$26,'[3]Расчет тарифа'!$L$28,'[3]Расчет тарифа'!$E$28:$J$28,'[3]Расчет тарифа'!$E$32:$J$33,'[3]Расчет тарифа'!$L$32:$L$33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[8]перекрестка!$J$33:$K$37,[8]перекрестка!$N$33:$N$37,[8]перекрестка!$F$39:$H$43,[8]перекрестка!$J$39:$K$43,[8]перекрестка!$N$39:$N$43</definedName>
    <definedName name="P3_SCOPE_SV_PRT">[8]свод!$D$135:$G$135,[8]свод!$I$135:$I$140,[8]свод!$H$137:$H$140,[8]свод!$D$138:$G$140,[8]свод!$E$15:$I$16,[8]свод!$E$120:$I$121,[8]свод!$E$18:$I$19</definedName>
    <definedName name="P3_TOTAL" hidden="1">#REF!,#REF!,#REF!,#REF!,#REF!,#REF!,#REF!</definedName>
    <definedName name="P3_TOTAL1" hidden="1">#REF!,#REF!,#REF!,#REF!,#REF!,#REF!,#REF!</definedName>
    <definedName name="P4_data" hidden="1">'[3]Расчет тарифа'!$E$35:$J$41,'[3]Расчет тарифа'!$L$35:$L$41,'[3]Расчет тарифа'!$E$44:$J$50,'[3]Расчет тарифа'!$L$44:$L$50,'[3]Расчет тарифа'!$E$52:$J$55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[8]перекрестка!$F$45:$H$49,[8]перекрестка!$J$45:$K$49,[8]перекрестка!$N$45:$N$49,[8]перекрестка!$F$53:$G$64,[8]перекрестка!$H$54:$H$58</definedName>
    <definedName name="P4_TOTAL" hidden="1">#REF!,#REF!,#REF!,#REF!,#REF!,#REF!</definedName>
    <definedName name="P4_TOTAL1" hidden="1">#REF!,#REF!,#REF!,#REF!,#REF!,#REF!</definedName>
    <definedName name="P5_data" hidden="1">'[3]Расчет тарифа'!$L$52:$L$55,'[3]Расчет тарифа'!$E$57:$J$60,'[3]Расчет тарифа'!$L$57:$L$60,'[3]Расчет тарифа'!$E$62:$J$64,'[3]Расчет тарифа'!$L$62:$L$64</definedName>
    <definedName name="P5_SCOPE_PER_PRT">[8]перекрестка!$H$60:$H$64,[8]перекрестка!$J$53:$J$64,[8]перекрестка!$K$54:$K$58,[8]перекрестка!$K$60:$K$64,[8]перекрестка!$N$53:$N$64</definedName>
    <definedName name="P5_TOTAL" hidden="1">#REF!,#REF!,#REF!,#REF!,#REF!,#REF!,#REF!</definedName>
    <definedName name="P5_TOTAL1" hidden="1">#REF!,#REF!,#REF!,#REF!,#REF!,#REF!,#REF!</definedName>
    <definedName name="P6_data" hidden="1">'[3]Расчет тарифа'!$E$66:$J$69,'[3]Расчет тарифа'!$L$66:$L$69,'[3]Расчет тарифа'!$E$71:$J$73,'[3]Расчет тарифа'!$L$71:$L$73,'[3]Расчет тарифа'!$E$75:$J$79</definedName>
    <definedName name="P6_SCOPE_PER_PRT">[8]перекрестка!$F$66:$H$70,[8]перекрестка!$J$66:$K$70,[8]перекрестка!$N$66:$N$70,[8]перекрестка!$F$72:$H$76,[8]перекрестка!$J$72:$K$76</definedName>
    <definedName name="P6_T2.1?Protection" localSheetId="0">P1_T2.1?Protection</definedName>
    <definedName name="P6_T2.1?Protection">P1_T2.1?Protection</definedName>
    <definedName name="P6_TOTAL1" hidden="1">#REF!,#REF!,#REF!,#REF!,#REF!,#REF!,#REF!</definedName>
    <definedName name="P7_data" hidden="1">'[3]Расчет тарифа'!$L$75:$L$79,'[3]Расчет тарифа'!$E$81:$J$85,'[3]Расчет тарифа'!$L$81:$L$85,'[3]Расчет тарифа'!$E$90:$J$90,'[3]Расчет тарифа'!$L$90</definedName>
    <definedName name="P7_SCOPE_PER_PRT">[8]перекрестка!$N$72:$N$76,[8]перекрестка!$F$78:$H$82,[8]перекрестка!$J$78:$K$82,[8]перекрестка!$N$78:$N$82,[8]перекрестка!$F$84:$H$88</definedName>
    <definedName name="P8_data" hidden="1">'[3]Расчет тарифа'!$E$94:$J$95,'[3]Расчет тарифа'!$L$94:$L$95,'[3]Расчет тарифа'!$N$94:$O$96,'[3]Расчет тарифа'!$N$88:$O$92,'[3]Расчет тарифа'!$N$31:$O$86</definedName>
    <definedName name="P8_SCOPE_PER_PRT" localSheetId="0">[8]перекрестка!$J$84:$K$88,[8]перекрестка!$N$84:$N$88,[8]перекрестка!$F$14:$G$25,P1_SCOPE_PER_PRT,P2_SCOPE_PER_PRT,P3_SCOPE_PER_PRT,P4_SCOPE_PER_PRT</definedName>
    <definedName name="P8_SCOPE_PER_PRT">[8]перекрестка!$J$84:$K$88,[8]перекрестка!$N$84:$N$88,[8]перекрестка!$F$14:$G$25,P1_SCOPE_PER_PRT,P2_SCOPE_PER_PRT,P3_SCOPE_PER_PRT,P4_SCOPE_PER_PRT</definedName>
    <definedName name="PER_ET">#REF!</definedName>
    <definedName name="pril_report">[3]отчёт!$I$23:$I$30,[3]отчёт!$I$32:$I$87,[3]отчёт!$I$89:$I$93,[3]отчёт!$I$95:$I$97,[3]отчёт!$I$12:$I$21</definedName>
    <definedName name="PROFITS">#REF!,#REF!,#REF!,#REF!</definedName>
    <definedName name="PROFITS2">#REF!,#REF!</definedName>
    <definedName name="PROT">#REF!,#REF!,#REF!,#REF!,#REF!,#REF!</definedName>
    <definedName name="RANGE1">#REF!,#REF!</definedName>
    <definedName name="RANGE2">#REF!,#REF!</definedName>
    <definedName name="RANGE3">#REF!,#REF!</definedName>
    <definedName name="RANGE4" localSheetId="0">#REF!,#REF!,P1_RANGE4,P2_RANGE4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SAVE_BTN">#REF!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0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0">'[8]4'!$Z$27:$AC$31,'[8]4'!$F$14:$I$20,P1_SCOPE_4_PRT,P2_SCOPE_4_PRT</definedName>
    <definedName name="SCOPE_4_PRT">'[8]4'!$Z$27:$AC$31,'[8]4'!$F$14:$I$20,P1_SCOPE_4_PRT,P2_SCOPE_4_PRT</definedName>
    <definedName name="SCOPE_5_PRT" localSheetId="0">'[8]5'!$Z$27:$AC$31,'[8]5'!$F$14:$I$21,P1_SCOPE_5_PRT,P2_SCOPE_5_PRT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0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0">#REF!,P1_SCOPE_FLOAD</definedName>
    <definedName name="SCOPE_FLOAD">#REF!,P1_SCOPE_FLOAD</definedName>
    <definedName name="SCOPE_FORM46_EE1">#REF!</definedName>
    <definedName name="SCOPE_FRML" localSheetId="0">#REF!,#REF!,P1_SCOPE_FRML</definedName>
    <definedName name="SCOPE_FRML">#REF!,#REF!,P1_SCOPE_FRML</definedName>
    <definedName name="SCOPE_FUEL_ET">#REF!</definedName>
    <definedName name="SCOPE_LD">#REF!</definedName>
    <definedName name="SCOPE_LD2">#REF!,#REF!</definedName>
    <definedName name="SCOPE_LOAD">#REF!</definedName>
    <definedName name="SCOPE_LOAD_FUEL">#REF!</definedName>
    <definedName name="SCOPE_LOAD1">#REF!</definedName>
    <definedName name="SCOPE_LOAD2">'[10]Стоимость ЭЭ'!$G$111:$AN$113,'[10]Стоимость ЭЭ'!$G$93:$AN$95,'[10]Стоимость ЭЭ'!$G$51:$AN$53</definedName>
    <definedName name="SCOPE_MO">[11]Справочники!$K$6:$K$742,[11]Справочники!#REF!</definedName>
    <definedName name="SCOPE_MUPS">[11]Свод!#REF!,[11]Свод!#REF!</definedName>
    <definedName name="SCOPE_MUPS_NAMES">[11]Свод!#REF!,[11]Свод!#REF!</definedName>
    <definedName name="SCOPE_NALOG">[12]Справочники!$R$3:$R$4</definedName>
    <definedName name="SCOPE_NOTE_LOAD">#REF!</definedName>
    <definedName name="SCOPE_ORE">#REF!</definedName>
    <definedName name="SCOPE_PER_PRT" localSheetId="0">P5_SCOPE_PER_PRT,P6_SCOPE_PER_PRT,P7_SCOPE_PER_PRT,'Тариф с 01.07.2013г.'!P8_SCOPE_PER_PRT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P_LOA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[8]Справочники!$D$21:$J$22,[8]Справочники!$E$13:$I$14,[8]Справочники!$F$27:$H$28</definedName>
    <definedName name="SCOPE_SV_LD1" localSheetId="0">[8]свод!$E$104:$M$104,[8]свод!$E$106:$M$117,[8]свод!$E$120:$M$121,[8]свод!$E$123:$M$127,[8]свод!$E$10:$M$68,P1_SCOPE_SV_LD1</definedName>
    <definedName name="SCOPE_SV_LD1">[8]свод!$E$104:$M$104,[8]свод!$E$106:$M$117,[8]свод!$E$120:$M$121,[8]свод!$E$123:$M$127,[8]свод!$E$10:$M$68,P1_SCOPE_SV_LD1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111" localSheetId="0">P1_SCOPE111,P2_SCOPE111</definedName>
    <definedName name="SCOPE111">P1_SCOPE111,P2_SCOPE111</definedName>
    <definedName name="SCOPE2004">#REF!</definedName>
    <definedName name="SCOPE2005">#REF!</definedName>
    <definedName name="SCOPE2006">#REF!</definedName>
    <definedName name="SCOPE2007">#REF!</definedName>
    <definedName name="SCOPE2008">#REF!</definedName>
    <definedName name="SCOPE222">[9]Обнулить!$H$27:$I$27,[9]Обнулить!$H$21:$I$25</definedName>
    <definedName name="SET_ET">#REF!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SN">[1]Анализ!#REF!,[1]Анализ!#REF!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[11]Справочники!$E$6,[11]Справочники!$D$11:$D$902,[11]Справочники!$E$3</definedName>
    <definedName name="sq">#REF!</definedName>
    <definedName name="T10?Data" localSheetId="0">P1_T10?Data</definedName>
    <definedName name="T10?Data">P1_T10?Data</definedName>
    <definedName name="T2.1?Protection" localSheetId="0">'Тариф с 01.07.2013г.'!P6_T2.1?Protection</definedName>
    <definedName name="T2.1?Protection">P6_T2.1?Protection</definedName>
    <definedName name="T2?Data">'[13]2'!$C$54:$G$56,'[13]2'!$C$6:$G$52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_Protect">'[13]2'!$C$15:$G$16,'[13]2'!$C$18:$G$22,'[13]2'!$C$25:$G$28,'[13]2'!$C$30:$G$32,'[13]2'!$C$34:$G$40,'[13]2'!$C$42:$G$48,'[13]2'!$C$54:$G$56,'[13]2'!$C$9:$G$13</definedName>
    <definedName name="T25?Data" localSheetId="0">P1_T25?Data,P2_T25?Data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'[13]3'!$C$10:$G$11,'[13]3'!$C$29:$G$30,'[13]3'!$C$37:$G$38,'[13]3'!$C$21:$G$22</definedName>
    <definedName name="T4?axis?R?ВРАС?">'[13]3'!$B$10:$B$11,'[13]3'!$B$29:$B$30,'[13]3'!$B$37:$B$38,'[13]3'!$B$21:$B$22</definedName>
    <definedName name="T4?Data">'[13]3'!$C$14:$G$19,'[13]3'!$C$21:$G$22,'[13]3'!$C$25:$G$27,'[13]3'!$C$29:$G$30,'[13]3'!$C$33:$G$35,'[13]3'!$C$37:$G$38,'[13]3'!$C$6:$G$8,'[13]3'!$C$10:$G$11</definedName>
    <definedName name="T4_Protect">'[13]3'!$B$10:$G$11,'[13]3'!$C$15:$G$18,'[13]3'!$B$21:$G$22,'[13]3'!$C$26:$G$26,'[13]3'!$B$29:$G$30,'[13]3'!$C$34:$G$34,'[13]3'!$B$37:$G$38,'[13]3'!$C$7:$G$7</definedName>
    <definedName name="T5_Protect">'[13]4'!$C$18:$G$18,'[13]4'!$C$6:$G$16</definedName>
    <definedName name="T6?Data">'[13]5'!$C$6:$C$9,'[13]5'!$D$6:$E$10,'[13]5'!$B$6:$B$10</definedName>
    <definedName name="T6?unit?ММКБ">'[13]5'!$D$6:$D$10,'[13]5'!$B$6:$B$10</definedName>
    <definedName name="T8?axis?R?ВОБР">'[13]6'!$C$11:$R$14,'[13]6'!$C$9:$R$9</definedName>
    <definedName name="T8?axis?R?ВОБР?">'[13]6'!$B$11:$B$14,'[13]6'!$B$9</definedName>
    <definedName name="T8?Data">'[13]6'!$C$11:$R$14,'[13]6'!$C$9:$R$9</definedName>
    <definedName name="Table">#REF!</definedName>
    <definedName name="TARIFF2">#REF!,#REF!</definedName>
    <definedName name="TARIFF3">#REF!</definedName>
    <definedName name="TARIFFS">#REF!,#REF!</definedName>
    <definedName name="TES_DATA">#REF!</definedName>
    <definedName name="TES_LIST">#REF!</definedName>
    <definedName name="TOTAL" localSheetId="0">#REF!,P1_TOTAL,P2_TOTAL,P3_TOTAL,P4_TOTAL,P5_TOTAL</definedName>
    <definedName name="TOTAL">#REF!,P1_TOTAL,P2_TOTAL,P3_TOTAL,P4_TOTAL,P5_TOTAL</definedName>
    <definedName name="TOTAL1" localSheetId="0">#REF!,#REF!,P1_TOTAL1,P2_TOTAL1,P3_TOTAL1,P4_TOTAL1,P5_TOTAL1,P6_TOTAL1</definedName>
    <definedName name="TOTAL1">#REF!,#REF!,P1_TOTAL1,P2_TOTAL1,P3_TOTAL1,P4_TOTAL1,P5_TOTAL1,P6_TOTAL1</definedName>
    <definedName name="TTT">#REF!</definedName>
    <definedName name="UPDATE_BTN">#REF!</definedName>
    <definedName name="VDOC">#REF!</definedName>
    <definedName name="YEAR">[3]t_sheet!$F$5:$F$13</definedName>
    <definedName name="YYYY" localSheetId="0">P1_T10?Data</definedName>
    <definedName name="YYYY">P1_T10?Data</definedName>
    <definedName name="ZERO">#REF!</definedName>
    <definedName name="БазовыйПериод">#REF!</definedName>
    <definedName name="БС">[14]Справочники!$A$4:$A$6</definedName>
    <definedName name="ВТОП">#REF!</definedName>
    <definedName name="до">[15]Анализ!#REF!</definedName>
    <definedName name="ДРУГОЕ">[16]Справочники!$A$26:$A$28</definedName>
    <definedName name="ееее" localSheetId="0">#REF!,[17]!P1_EXPENSES2</definedName>
    <definedName name="ееее">#REF!,[0]!P1_EXPENSES2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атериалы" localSheetId="0">#REF!,#REF!,#REF!,#REF!,#REF!,P1_SET_PROT</definedName>
    <definedName name="материалы">#REF!,#REF!,#REF!,#REF!,#REF!,P1_SET_PROT</definedName>
    <definedName name="МР">#REF!</definedName>
    <definedName name="НСРФ">#REF!</definedName>
    <definedName name="НСРФ2">#REF!</definedName>
    <definedName name="ол">[15]Анализ!$F$100:$L$106,[15]Анализ!#REF!,[15]Анализ!#REF!,[15]Анализ!#REF!</definedName>
    <definedName name="ОРГ">#REF!</definedName>
    <definedName name="ОРГАНИЗАЦИЯ">#REF!</definedName>
    <definedName name="Отклонения" localSheetId="0">'[3]Расчет тарифа'!$N$22:$O$29,P1_data,P2_data,P3_data,P4_data,P5_data,P6_data,P7_data,P8_data</definedName>
    <definedName name="Отклонения">'[3]Расчет тарифа'!$N$22:$O$29,P1_data,P2_data,P3_data,P4_data,P5_data,P6_data,P7_data,P8_data</definedName>
    <definedName name="ПериодРегулирования">#REF!</definedName>
    <definedName name="ПоследнийГод">#REF!</definedName>
    <definedName name="пр" hidden="1">[15]Анализ!$E$125:$I$128,[15]Анализ!$K$141:$K$142,[15]Анализ!$E$144:$I$144,[15]Анализ!$K$144,[15]Анализ!$E$141:$I$142,[15]Анализ!$D$2:$G$2,[15]Анализ!$M$16</definedName>
    <definedName name="ПЭ">[16]Справочники!$A$10:$A$12</definedName>
    <definedName name="РГК">[16]Справочники!$A$4:$A$4</definedName>
    <definedName name="УГОЛЬ">[16]Справочники!$A$19:$A$21</definedName>
  </definedNames>
  <calcPr calcId="145621"/>
</workbook>
</file>

<file path=xl/calcChain.xml><?xml version="1.0" encoding="utf-8"?>
<calcChain xmlns="http://schemas.openxmlformats.org/spreadsheetml/2006/main">
  <c r="E18" i="2" l="1"/>
  <c r="E96" i="2" l="1"/>
  <c r="E80" i="2"/>
  <c r="E74" i="2"/>
  <c r="E70" i="2"/>
  <c r="E65" i="2"/>
  <c r="E61" i="2"/>
  <c r="E56" i="2"/>
  <c r="E51" i="2"/>
  <c r="E43" i="2"/>
  <c r="E34" i="2"/>
  <c r="E25" i="2"/>
  <c r="E27" i="2"/>
  <c r="E8" i="2"/>
  <c r="E92" i="2" l="1"/>
  <c r="E42" i="2"/>
  <c r="E31" i="2" s="1"/>
  <c r="E88" i="2" s="1"/>
  <c r="E89" i="2" s="1"/>
  <c r="E91" i="2"/>
  <c r="E86" i="2" l="1"/>
  <c r="E29" i="2" s="1"/>
  <c r="E22" i="2" s="1"/>
  <c r="E23" i="2" s="1"/>
</calcChain>
</file>

<file path=xl/sharedStrings.xml><?xml version="1.0" encoding="utf-8"?>
<sst xmlns="http://schemas.openxmlformats.org/spreadsheetml/2006/main" count="265" uniqueCount="191">
  <si>
    <t>ООО "СИТЭК"</t>
  </si>
  <si>
    <t>№ п/п</t>
  </si>
  <si>
    <t>1</t>
  </si>
  <si>
    <t>Действующая ставка тарифа</t>
  </si>
  <si>
    <t>руб./тыс.куб.м</t>
  </si>
  <si>
    <t>1.1</t>
  </si>
  <si>
    <t>Дата начала действия</t>
  </si>
  <si>
    <t>чч.мм.гггг</t>
  </si>
  <si>
    <t>01.07.2013г.</t>
  </si>
  <si>
    <t>1.2</t>
  </si>
  <si>
    <t>Основание  (Приказ ФСТ)</t>
  </si>
  <si>
    <t>от    №</t>
  </si>
  <si>
    <t>от 18.12.12 №418-э/5</t>
  </si>
  <si>
    <t>2.</t>
  </si>
  <si>
    <t>Протяженность магистральных газопроводов</t>
  </si>
  <si>
    <t>км</t>
  </si>
  <si>
    <t>3.</t>
  </si>
  <si>
    <t>Количество ГРС</t>
  </si>
  <si>
    <t>шт</t>
  </si>
  <si>
    <t>4.</t>
  </si>
  <si>
    <t>Балансовая стоимость основных производственных средств, относимых к данному виду деятельности</t>
  </si>
  <si>
    <t>тыс.руб.</t>
  </si>
  <si>
    <t>5.</t>
  </si>
  <si>
    <t>Численность персонала по регулируемому виду деятельности согласно штатному расписанию</t>
  </si>
  <si>
    <t>чел</t>
  </si>
  <si>
    <t>6.</t>
  </si>
  <si>
    <t>Среднемесячная зарплата, руб.</t>
  </si>
  <si>
    <t>руб</t>
  </si>
  <si>
    <t>7.</t>
  </si>
  <si>
    <t>Доля ОАО "Газпром" и аффилированных лиц в общем объёме транспортируемого газа</t>
  </si>
  <si>
    <t>%</t>
  </si>
  <si>
    <t>7.1</t>
  </si>
  <si>
    <t>Доля независимых производителей  в общем объёме транспортируемого газа</t>
  </si>
  <si>
    <t>8.</t>
  </si>
  <si>
    <t>Расчётный уровень тарифа</t>
  </si>
  <si>
    <t>8.1</t>
  </si>
  <si>
    <t>расчётный рост уровня тарифа</t>
  </si>
  <si>
    <t>9.</t>
  </si>
  <si>
    <t>Объемы транспортировки газа всего через ГРС:</t>
  </si>
  <si>
    <t>тыс.куб.м</t>
  </si>
  <si>
    <t>9.1</t>
  </si>
  <si>
    <t>изменение объемов  транспортировки относительно объемов прошлого года</t>
  </si>
  <si>
    <t>9.2</t>
  </si>
  <si>
    <t>в том числе поставка газа промышленным потребителям</t>
  </si>
  <si>
    <t>9.3</t>
  </si>
  <si>
    <t>в том числе   поставка газа населению</t>
  </si>
  <si>
    <t>9.4</t>
  </si>
  <si>
    <t xml:space="preserve">кроме того транзитные поставки газа через эксплуатируемые газопроводы-отводы  </t>
  </si>
  <si>
    <t>10.</t>
  </si>
  <si>
    <t>Тарифная выручка от оказания услуг по транспортировке газа по магистральным газопроводам</t>
  </si>
  <si>
    <t>11.</t>
  </si>
  <si>
    <t>Расходы на транспортировку газа по данным бухгалтерского учета всего, в том числе:</t>
  </si>
  <si>
    <t>11.1</t>
  </si>
  <si>
    <t>Фонд оплаты труда</t>
  </si>
  <si>
    <t>11.2</t>
  </si>
  <si>
    <t>Единый социальный налог (обязательное пенсионное страхование)</t>
  </si>
  <si>
    <t>12.</t>
  </si>
  <si>
    <t>Материальные затраты, в том числе:</t>
  </si>
  <si>
    <t>12.1</t>
  </si>
  <si>
    <t xml:space="preserve">     Электроэнергия</t>
  </si>
  <si>
    <t>12.2</t>
  </si>
  <si>
    <t>12.3</t>
  </si>
  <si>
    <t xml:space="preserve">     Сырье и материалы</t>
  </si>
  <si>
    <t>12.4</t>
  </si>
  <si>
    <t xml:space="preserve">     Топливо</t>
  </si>
  <si>
    <t>12.5</t>
  </si>
  <si>
    <t xml:space="preserve">     Запасные части и инвентарь</t>
  </si>
  <si>
    <t>12.6</t>
  </si>
  <si>
    <t xml:space="preserve">     Газ на собственные нужды и технологические потери</t>
  </si>
  <si>
    <t>13.</t>
  </si>
  <si>
    <t>Амортизация основных средств</t>
  </si>
  <si>
    <t>14.</t>
  </si>
  <si>
    <t>Прочие затраты</t>
  </si>
  <si>
    <t>14.1</t>
  </si>
  <si>
    <t>Услуги сторонних организаций, в том числе:</t>
  </si>
  <si>
    <t>14.1.1</t>
  </si>
  <si>
    <t xml:space="preserve">     услуги средств связи</t>
  </si>
  <si>
    <t>14.1.2</t>
  </si>
  <si>
    <t xml:space="preserve">     оплата вневедомственной охраны</t>
  </si>
  <si>
    <t>14.1.3</t>
  </si>
  <si>
    <t xml:space="preserve">     информационно-вычислительные услуги</t>
  </si>
  <si>
    <t>14.1.4</t>
  </si>
  <si>
    <t xml:space="preserve">     аудиторские услуги</t>
  </si>
  <si>
    <t>14.1.5</t>
  </si>
  <si>
    <t xml:space="preserve">     услуги технического обслуживания газопроводов</t>
  </si>
  <si>
    <t>14.1.6</t>
  </si>
  <si>
    <t xml:space="preserve">     услуги диагностики </t>
  </si>
  <si>
    <t>14.1.7</t>
  </si>
  <si>
    <t xml:space="preserve">     прочие услуги </t>
  </si>
  <si>
    <t>14.2</t>
  </si>
  <si>
    <t>Аренда (лизинг), в том числе:</t>
  </si>
  <si>
    <t>14.2.1</t>
  </si>
  <si>
    <t xml:space="preserve">     аренда (лизинг) здания</t>
  </si>
  <si>
    <t>14.2.2</t>
  </si>
  <si>
    <t xml:space="preserve">     аренда (лизинг) транспорта</t>
  </si>
  <si>
    <t>14.2.3</t>
  </si>
  <si>
    <t xml:space="preserve">     аренда (лизинг) газопроводов-отводов и ГРС</t>
  </si>
  <si>
    <t>14.2.4</t>
  </si>
  <si>
    <t xml:space="preserve">     арендная плата (лизинг) за прочее имущество</t>
  </si>
  <si>
    <t>14.3</t>
  </si>
  <si>
    <t>Страховые платежи, в том числе:</t>
  </si>
  <si>
    <t>14.3.1</t>
  </si>
  <si>
    <t xml:space="preserve">     страхование опасных производственных объектов (ответственность перед третьими лицами)</t>
  </si>
  <si>
    <t>14.3.2</t>
  </si>
  <si>
    <t xml:space="preserve">     страхование имущества (газопроводы, ГРС, оборудование)</t>
  </si>
  <si>
    <t>14.3.3</t>
  </si>
  <si>
    <t xml:space="preserve">     прочие виды страхования ( добровольное медицинское и др.)</t>
  </si>
  <si>
    <t>14.4</t>
  </si>
  <si>
    <t>14.5</t>
  </si>
  <si>
    <t>Налоги в составе себестоимости, в том числе:</t>
  </si>
  <si>
    <t>14.5.1</t>
  </si>
  <si>
    <t xml:space="preserve">          транспортный налог</t>
  </si>
  <si>
    <t>14.5.2</t>
  </si>
  <si>
    <t xml:space="preserve">          налог на землю</t>
  </si>
  <si>
    <t>14.5.3</t>
  </si>
  <si>
    <t xml:space="preserve">          налог на загрязнение окружающей  среды</t>
  </si>
  <si>
    <t>14.6</t>
  </si>
  <si>
    <t>Другие затраты, в том числе:</t>
  </si>
  <si>
    <t>14.6.1</t>
  </si>
  <si>
    <t xml:space="preserve">   охрана труда и подготовка кадров</t>
  </si>
  <si>
    <t>14.6.2</t>
  </si>
  <si>
    <t xml:space="preserve">    канцелярские и почтовые расходы</t>
  </si>
  <si>
    <t>14.6.3</t>
  </si>
  <si>
    <t xml:space="preserve">    командировочные  и представительские расходы</t>
  </si>
  <si>
    <t>14.6.4</t>
  </si>
  <si>
    <t xml:space="preserve">   Прочие </t>
  </si>
  <si>
    <t>15</t>
  </si>
  <si>
    <t>Прочие доходы, в том числе:</t>
  </si>
  <si>
    <t>15.1</t>
  </si>
  <si>
    <t xml:space="preserve">     Штрафы, пени, неустойки</t>
  </si>
  <si>
    <t>15.2</t>
  </si>
  <si>
    <t xml:space="preserve">     Реализация основных средств</t>
  </si>
  <si>
    <t>15.3</t>
  </si>
  <si>
    <t xml:space="preserve">     Прочие</t>
  </si>
  <si>
    <t>16</t>
  </si>
  <si>
    <t>Прочие расходы, в том числе:</t>
  </si>
  <si>
    <t>16.1</t>
  </si>
  <si>
    <t xml:space="preserve">     Налог на прочее имущество</t>
  </si>
  <si>
    <t>16.2</t>
  </si>
  <si>
    <t xml:space="preserve">     Услуги банков</t>
  </si>
  <si>
    <t>16.3</t>
  </si>
  <si>
    <t xml:space="preserve">     Проценты по кредитам</t>
  </si>
  <si>
    <t>16.4</t>
  </si>
  <si>
    <t xml:space="preserve">     Соцразвитие и выплаты социального характера</t>
  </si>
  <si>
    <t>16.5</t>
  </si>
  <si>
    <t>17</t>
  </si>
  <si>
    <t>Расходы из чистой прибыли, в том числе:</t>
  </si>
  <si>
    <t>17.1</t>
  </si>
  <si>
    <t xml:space="preserve">     Выплата дивидендов</t>
  </si>
  <si>
    <t>17.2</t>
  </si>
  <si>
    <t xml:space="preserve">     Обслуживание привлеченного на долгосрочной основе капитала</t>
  </si>
  <si>
    <t>17.3</t>
  </si>
  <si>
    <t xml:space="preserve">     Потребность в капвложениях (за минусом амортизации и заемных средств)</t>
  </si>
  <si>
    <t>17.4</t>
  </si>
  <si>
    <t xml:space="preserve">     Средства на создание резервного фонда</t>
  </si>
  <si>
    <t>17.5</t>
  </si>
  <si>
    <t>18</t>
  </si>
  <si>
    <t>Налог на прибыль</t>
  </si>
  <si>
    <t>Информация для расчета налога на прибыль</t>
  </si>
  <si>
    <t>19</t>
  </si>
  <si>
    <t>Расходы  по данным бухгалтерского учета</t>
  </si>
  <si>
    <t>19.1</t>
  </si>
  <si>
    <t>Расходы в целях налогообложения</t>
  </si>
  <si>
    <t>19.2</t>
  </si>
  <si>
    <t>Ставка налога на прибыль</t>
  </si>
  <si>
    <t>19.3</t>
  </si>
  <si>
    <t>Сальдо прочих доходов и  расходов по данным бухгалтерского учета</t>
  </si>
  <si>
    <t>19.4</t>
  </si>
  <si>
    <t>Сальдо прочих доходов и расходов с корректировкой в целях налогообложения</t>
  </si>
  <si>
    <t>Поправочные данные для предприятий, применяющих упрощённую систему налогообложения</t>
  </si>
  <si>
    <t>19.5</t>
  </si>
  <si>
    <t>Принимаемые расходы в целях налогообложения</t>
  </si>
  <si>
    <t>19.6</t>
  </si>
  <si>
    <t>Применяемая ставка налога</t>
  </si>
  <si>
    <t>19.7</t>
  </si>
  <si>
    <t>Налоговая нагрузка</t>
  </si>
  <si>
    <t xml:space="preserve">Расчет тарифа на услуги по транспортировке газа по магистральным газопроводам-отводам, не входящим в ЕСГ </t>
  </si>
  <si>
    <t>Организация</t>
  </si>
  <si>
    <t>Дата заполнения</t>
  </si>
  <si>
    <t>Период регулирования</t>
  </si>
  <si>
    <t>2013г.</t>
  </si>
  <si>
    <t>Наименование показателя</t>
  </si>
  <si>
    <t>Размерность</t>
  </si>
  <si>
    <t>Примечание</t>
  </si>
  <si>
    <t>Справочная информация</t>
  </si>
  <si>
    <t>Расчетные данные</t>
  </si>
  <si>
    <t>Смета затрат</t>
  </si>
  <si>
    <t xml:space="preserve">     Коммунальные платежи (отопление и плата за воду)</t>
  </si>
  <si>
    <t>Капитальный ремонт ( соответствии с планом капитальных вложений)</t>
  </si>
  <si>
    <t>2 полугодие 2013г.</t>
  </si>
  <si>
    <t>Белгородская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</si>
</sst>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0.0%"/>
    <numFmt numFmtId="166" formatCode="&quot;$&quot;#,##0_);[Red]\(&quot;$&quot;#,##0\)"/>
    <numFmt numFmtId="167" formatCode="General_)"/>
    <numFmt numFmtId="168" formatCode="_(* #,##0_);_(* \(#,##0\);_(* &quot;-&quot;??_);_(@_)"/>
  </numFmts>
  <fonts count="23"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9" fontId="2" fillId="0" borderId="0" applyFill="0" applyBorder="0">
      <alignment vertical="top"/>
    </xf>
    <xf numFmtId="4" fontId="2" fillId="2" borderId="1" applyFill="0" applyBorder="0">
      <alignment horizontal="right"/>
    </xf>
    <xf numFmtId="166" fontId="7" fillId="0" borderId="0" applyFont="0" applyFill="0" applyBorder="0" applyAlignment="0" applyProtection="0"/>
    <xf numFmtId="49" fontId="2" fillId="0" borderId="0" applyBorder="0">
      <alignment vertical="top"/>
    </xf>
    <xf numFmtId="0" fontId="8" fillId="0" borderId="0"/>
    <xf numFmtId="0" fontId="9" fillId="0" borderId="0" applyNumberFormat="0">
      <alignment horizontal="left"/>
    </xf>
    <xf numFmtId="167" fontId="10" fillId="0" borderId="2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Border="0">
      <alignment horizontal="center" vertical="center" wrapText="1"/>
    </xf>
    <xf numFmtId="0" fontId="13" fillId="0" borderId="3" applyBorder="0">
      <alignment horizontal="center" vertical="center" wrapText="1"/>
    </xf>
    <xf numFmtId="167" fontId="14" fillId="3" borderId="2"/>
    <xf numFmtId="4" fontId="2" fillId="2" borderId="1" applyBorder="0">
      <alignment horizontal="right"/>
    </xf>
    <xf numFmtId="0" fontId="15" fillId="0" borderId="0">
      <alignment horizontal="center" vertical="top" wrapText="1"/>
    </xf>
    <xf numFmtId="0" fontId="16" fillId="0" borderId="0">
      <alignment horizontal="centerContinuous" vertical="center" wrapText="1"/>
    </xf>
    <xf numFmtId="0" fontId="17" fillId="4" borderId="0" applyFill="0">
      <alignment wrapText="1"/>
    </xf>
    <xf numFmtId="0" fontId="18" fillId="0" borderId="0"/>
    <xf numFmtId="49" fontId="17" fillId="0" borderId="0">
      <alignment horizont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</xf>
    <xf numFmtId="4" fontId="2" fillId="5" borderId="4" applyBorder="0">
      <alignment horizontal="right"/>
    </xf>
    <xf numFmtId="4" fontId="2" fillId="4" borderId="1" applyFont="0" applyBorder="0">
      <alignment horizontal="right"/>
    </xf>
  </cellStyleXfs>
  <cellXfs count="101">
    <xf numFmtId="0" fontId="0" fillId="0" borderId="0" xfId="0"/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2" fontId="1" fillId="0" borderId="4" xfId="1" applyNumberFormat="1" applyFont="1" applyFill="1" applyBorder="1" applyAlignment="1" applyProtection="1">
      <alignment horizontal="left" vertical="center" wrapText="1"/>
    </xf>
    <xf numFmtId="2" fontId="1" fillId="0" borderId="5" xfId="1" applyNumberFormat="1" applyFont="1" applyBorder="1" applyAlignment="1" applyProtection="1">
      <alignment vertical="center" wrapText="1"/>
    </xf>
    <xf numFmtId="2" fontId="1" fillId="0" borderId="5" xfId="1" applyNumberFormat="1" applyFont="1" applyFill="1" applyBorder="1" applyAlignment="1" applyProtection="1">
      <alignment horizontal="left" vertical="center"/>
    </xf>
    <xf numFmtId="2" fontId="21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vertical="center"/>
    </xf>
    <xf numFmtId="164" fontId="1" fillId="0" borderId="6" xfId="1" applyNumberFormat="1" applyFont="1" applyFill="1" applyBorder="1" applyAlignment="1" applyProtection="1">
      <alignment horizontal="left" vertical="center" wrapText="1"/>
    </xf>
    <xf numFmtId="164" fontId="1" fillId="0" borderId="1" xfId="1" applyNumberFormat="1" applyFont="1" applyBorder="1" applyAlignment="1" applyProtection="1">
      <alignment vertical="center" wrapText="1"/>
    </xf>
    <xf numFmtId="164" fontId="1" fillId="0" borderId="1" xfId="1" applyNumberFormat="1" applyFont="1" applyBorder="1" applyAlignment="1" applyProtection="1">
      <alignment horizontal="left" vertical="center" wrapText="1"/>
    </xf>
    <xf numFmtId="164" fontId="21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11" xfId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Border="1" applyAlignment="1" applyProtection="1">
      <alignment vertical="center" wrapText="1"/>
    </xf>
    <xf numFmtId="49" fontId="1" fillId="0" borderId="1" xfId="1" applyNumberFormat="1" applyFont="1" applyBorder="1" applyAlignment="1" applyProtection="1">
      <alignment horizontal="left" vertical="center" wrapText="1"/>
    </xf>
    <xf numFmtId="49" fontId="21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0" fontId="1" fillId="0" borderId="1" xfId="1" applyNumberFormat="1" applyFont="1" applyFill="1" applyBorder="1" applyAlignment="1" applyProtection="1">
      <alignment vertical="center" wrapText="1"/>
    </xf>
    <xf numFmtId="49" fontId="1" fillId="0" borderId="1" xfId="1" applyNumberFormat="1" applyFont="1" applyFill="1" applyBorder="1" applyAlignment="1" applyProtection="1">
      <alignment horizontal="left" vertical="center"/>
    </xf>
    <xf numFmtId="4" fontId="1" fillId="4" borderId="1" xfId="1" applyNumberFormat="1" applyFont="1" applyFill="1" applyBorder="1" applyAlignment="1" applyProtection="1">
      <alignment horizontal="right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" applyNumberFormat="1" applyFont="1" applyFill="1" applyBorder="1" applyAlignment="1" applyProtection="1">
      <alignment horizontal="left" vertical="center" wrapText="1"/>
    </xf>
    <xf numFmtId="4" fontId="1" fillId="4" borderId="1" xfId="2" applyNumberFormat="1" applyFont="1" applyFill="1" applyBorder="1" applyAlignment="1" applyProtection="1">
      <alignment horizontal="right" vertical="center" wrapText="1"/>
    </xf>
    <xf numFmtId="0" fontId="1" fillId="2" borderId="1" xfId="1" applyNumberFormat="1" applyFont="1" applyFill="1" applyBorder="1" applyAlignment="1" applyProtection="1">
      <alignment horizontal="right" vertical="center"/>
      <protection locked="0"/>
    </xf>
    <xf numFmtId="49" fontId="1" fillId="0" borderId="7" xfId="1" applyNumberFormat="1" applyFont="1" applyFill="1" applyBorder="1" applyAlignment="1" applyProtection="1">
      <alignment horizontal="left"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49" fontId="1" fillId="0" borderId="8" xfId="1" applyNumberFormat="1" applyFont="1" applyFill="1" applyBorder="1" applyAlignment="1" applyProtection="1">
      <alignment horizontal="left" vertical="center"/>
    </xf>
    <xf numFmtId="0" fontId="1" fillId="2" borderId="8" xfId="3" applyNumberFormat="1" applyFont="1" applyFill="1" applyBorder="1" applyAlignment="1" applyProtection="1">
      <alignment horizontal="right" vertical="center"/>
      <protection locked="0"/>
    </xf>
    <xf numFmtId="3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49" fontId="22" fillId="6" borderId="4" xfId="1" applyNumberFormat="1" applyFont="1" applyFill="1" applyBorder="1" applyAlignment="1" applyProtection="1">
      <alignment horizontal="left" vertical="center" wrapText="1"/>
    </xf>
    <xf numFmtId="0" fontId="20" fillId="6" borderId="5" xfId="1" applyNumberFormat="1" applyFont="1" applyFill="1" applyBorder="1" applyAlignment="1" applyProtection="1">
      <alignment horizontal="left" vertical="center" wrapText="1"/>
    </xf>
    <xf numFmtId="49" fontId="1" fillId="6" borderId="5" xfId="1" applyNumberFormat="1" applyFont="1" applyFill="1" applyBorder="1" applyAlignment="1" applyProtection="1">
      <alignment horizontal="left" vertical="center"/>
    </xf>
    <xf numFmtId="2" fontId="20" fillId="4" borderId="5" xfId="3" applyNumberFormat="1" applyFont="1" applyFill="1" applyBorder="1" applyAlignment="1" applyProtection="1">
      <alignment horizontal="right" vertical="center"/>
    </xf>
    <xf numFmtId="2" fontId="22" fillId="2" borderId="9" xfId="1" applyNumberFormat="1" applyFont="1" applyFill="1" applyBorder="1" applyAlignment="1" applyProtection="1">
      <alignment vertical="center" wrapText="1"/>
      <protection locked="0"/>
    </xf>
    <xf numFmtId="10" fontId="5" fillId="4" borderId="1" xfId="3" applyNumberFormat="1" applyFont="1" applyFill="1" applyBorder="1" applyAlignment="1" applyProtection="1">
      <alignment horizontal="right" vertical="center"/>
    </xf>
    <xf numFmtId="2" fontId="1" fillId="2" borderId="11" xfId="1" applyNumberFormat="1" applyFont="1" applyFill="1" applyBorder="1" applyAlignment="1" applyProtection="1">
      <alignment vertical="center" wrapText="1"/>
      <protection locked="0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2" fontId="5" fillId="4" borderId="1" xfId="1" applyNumberFormat="1" applyFont="1" applyFill="1" applyBorder="1" applyAlignment="1" applyProtection="1">
      <alignment horizontal="right" vertical="center" wrapText="1"/>
    </xf>
    <xf numFmtId="10" fontId="1" fillId="4" borderId="1" xfId="3" applyNumberFormat="1" applyFont="1" applyFill="1" applyBorder="1" applyAlignment="1" applyProtection="1">
      <alignment horizontal="right" vertical="center"/>
    </xf>
    <xf numFmtId="2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2" fontId="1" fillId="4" borderId="1" xfId="1" applyNumberFormat="1" applyFont="1" applyFill="1" applyBorder="1" applyAlignment="1" applyProtection="1">
      <alignment horizontal="right" vertical="center" wrapText="1"/>
    </xf>
    <xf numFmtId="168" fontId="5" fillId="0" borderId="8" xfId="21" applyNumberFormat="1" applyFont="1" applyFill="1" applyBorder="1" applyAlignment="1" applyProtection="1">
      <alignment horizontal="left" vertical="center" wrapText="1"/>
    </xf>
    <xf numFmtId="2" fontId="5" fillId="4" borderId="8" xfId="1" applyNumberFormat="1" applyFont="1" applyFill="1" applyBorder="1" applyAlignment="1" applyProtection="1">
      <alignment horizontal="right" vertical="center" wrapText="1"/>
    </xf>
    <xf numFmtId="2" fontId="1" fillId="2" borderId="10" xfId="1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vertical="center"/>
    </xf>
    <xf numFmtId="49" fontId="1" fillId="0" borderId="4" xfId="1" applyNumberFormat="1" applyFont="1" applyFill="1" applyBorder="1" applyAlignment="1" applyProtection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49" fontId="1" fillId="0" borderId="5" xfId="1" applyNumberFormat="1" applyFont="1" applyFill="1" applyBorder="1" applyAlignment="1" applyProtection="1">
      <alignment horizontal="left" vertical="center"/>
    </xf>
    <xf numFmtId="2" fontId="5" fillId="4" borderId="5" xfId="1" applyNumberFormat="1" applyFont="1" applyFill="1" applyBorder="1" applyAlignment="1" applyProtection="1">
      <alignment horizontal="right" vertical="center" wrapText="1"/>
    </xf>
    <xf numFmtId="2" fontId="1" fillId="2" borderId="9" xfId="1" applyNumberFormat="1" applyFont="1" applyFill="1" applyBorder="1" applyAlignment="1" applyProtection="1">
      <alignment vertical="center" wrapText="1"/>
      <protection locked="0"/>
    </xf>
    <xf numFmtId="0" fontId="5" fillId="0" borderId="1" xfId="1" applyNumberFormat="1" applyFont="1" applyFill="1" applyBorder="1" applyAlignment="1" applyProtection="1">
      <alignment vertical="center" wrapText="1"/>
    </xf>
    <xf numFmtId="2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2" fontId="1" fillId="2" borderId="11" xfId="2" applyNumberFormat="1" applyFont="1" applyFill="1" applyBorder="1" applyAlignment="1" applyProtection="1">
      <alignment vertical="center" wrapText="1"/>
      <protection locked="0"/>
    </xf>
    <xf numFmtId="0" fontId="5" fillId="0" borderId="8" xfId="1" applyNumberFormat="1" applyFont="1" applyFill="1" applyBorder="1" applyAlignment="1" applyProtection="1">
      <alignment vertical="center" wrapText="1"/>
    </xf>
    <xf numFmtId="49" fontId="1" fillId="0" borderId="8" xfId="2" applyNumberFormat="1" applyFont="1" applyFill="1" applyBorder="1" applyAlignment="1" applyProtection="1">
      <alignment horizontal="left" vertical="center" wrapText="1"/>
    </xf>
    <xf numFmtId="2" fontId="5" fillId="4" borderId="8" xfId="3" applyNumberFormat="1" applyFont="1" applyFill="1" applyBorder="1" applyAlignment="1" applyProtection="1">
      <alignment horizontal="right" vertical="center"/>
    </xf>
    <xf numFmtId="0" fontId="1" fillId="0" borderId="5" xfId="1" applyNumberFormat="1" applyFont="1" applyFill="1" applyBorder="1" applyAlignment="1" applyProtection="1">
      <alignment horizontal="left" vertical="center" wrapText="1"/>
    </xf>
    <xf numFmtId="4" fontId="1" fillId="0" borderId="5" xfId="1" applyNumberFormat="1" applyFont="1" applyFill="1" applyBorder="1" applyAlignment="1" applyProtection="1">
      <alignment horizontal="left" vertical="center" wrapText="1"/>
    </xf>
    <xf numFmtId="4" fontId="1" fillId="4" borderId="5" xfId="1" applyNumberFormat="1" applyFont="1" applyFill="1" applyBorder="1" applyAlignment="1" applyProtection="1">
      <alignment horizontal="right" vertical="center" wrapText="1"/>
    </xf>
    <xf numFmtId="165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1" applyNumberFormat="1" applyFont="1" applyFill="1" applyBorder="1" applyAlignment="1" applyProtection="1">
      <alignment horizontal="left" vertical="center" wrapText="1"/>
    </xf>
    <xf numFmtId="4" fontId="1" fillId="4" borderId="8" xfId="1" applyNumberFormat="1" applyFont="1" applyFill="1" applyBorder="1" applyAlignment="1" applyProtection="1">
      <alignment horizontal="right" vertical="center" wrapText="1"/>
    </xf>
    <xf numFmtId="49" fontId="4" fillId="0" borderId="4" xfId="1" applyNumberFormat="1" applyFont="1" applyFill="1" applyBorder="1" applyAlignment="1" applyProtection="1">
      <alignment horizontal="left" vertical="center" wrapText="1"/>
    </xf>
    <xf numFmtId="0" fontId="6" fillId="0" borderId="5" xfId="1" applyNumberFormat="1" applyFont="1" applyFill="1" applyBorder="1" applyAlignment="1" applyProtection="1">
      <alignment horizontal="left" vertical="center" wrapText="1"/>
    </xf>
    <xf numFmtId="49" fontId="4" fillId="0" borderId="5" xfId="2" applyNumberFormat="1" applyFont="1" applyFill="1" applyBorder="1" applyAlignment="1" applyProtection="1">
      <alignment horizontal="left" vertical="center" wrapText="1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9" xfId="1" applyFont="1" applyFill="1" applyBorder="1" applyAlignment="1" applyProtection="1">
      <alignment vertical="center" wrapText="1"/>
      <protection locked="0"/>
    </xf>
    <xf numFmtId="49" fontId="4" fillId="0" borderId="6" xfId="1" applyNumberFormat="1" applyFont="1" applyFill="1" applyBorder="1" applyAlignment="1" applyProtection="1">
      <alignment horizontal="left"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10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1" applyFont="1" applyFill="1" applyBorder="1" applyAlignment="1" applyProtection="1">
      <alignment vertical="center" wrapText="1"/>
      <protection locked="0"/>
    </xf>
    <xf numFmtId="49" fontId="4" fillId="0" borderId="7" xfId="1" applyNumberFormat="1" applyFont="1" applyFill="1" applyBorder="1" applyAlignment="1" applyProtection="1">
      <alignment horizontal="left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/>
    </xf>
    <xf numFmtId="49" fontId="4" fillId="0" borderId="8" xfId="2" applyNumberFormat="1" applyFont="1" applyFill="1" applyBorder="1" applyAlignment="1" applyProtection="1">
      <alignment horizontal="left" vertical="center" wrapText="1"/>
    </xf>
    <xf numFmtId="4" fontId="4" fillId="4" borderId="8" xfId="1" applyNumberFormat="1" applyFont="1" applyFill="1" applyBorder="1" applyAlignment="1" applyProtection="1">
      <alignment horizontal="right" vertical="center" wrapText="1"/>
    </xf>
    <xf numFmtId="0" fontId="4" fillId="2" borderId="10" xfId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25">
    <cellStyle name="Currency [0]" xfId="4"/>
    <cellStyle name="Normal_Form2.1" xfId="5"/>
    <cellStyle name="Normal1" xfId="6"/>
    <cellStyle name="Price_Body" xfId="7"/>
    <cellStyle name="Беззащитный" xfId="8"/>
    <cellStyle name="Гиперссылка_Справочник" xfId="9"/>
    <cellStyle name="Заголовок" xfId="10"/>
    <cellStyle name="ЗаголовокСтолбца" xfId="11"/>
    <cellStyle name="Защитный" xfId="12"/>
    <cellStyle name="Значение" xfId="13"/>
    <cellStyle name="Значение_GRO.2008" xfId="3"/>
    <cellStyle name="Мой заголовок" xfId="14"/>
    <cellStyle name="Мой заголовок листа" xfId="15"/>
    <cellStyle name="Мои наименования показателей" xfId="16"/>
    <cellStyle name="Обычный" xfId="0" builtinId="0"/>
    <cellStyle name="Обычный_GRO.2008" xfId="2"/>
    <cellStyle name="Обычный_Шаблон(газ) " xfId="1"/>
    <cellStyle name="Стиль 1" xfId="17"/>
    <cellStyle name="Текстовый" xfId="18"/>
    <cellStyle name="Тысячи [0]_3Com" xfId="19"/>
    <cellStyle name="Тысячи_3Com" xfId="20"/>
    <cellStyle name="Финансовый_Шаблон(газ) " xfId="21"/>
    <cellStyle name="Формула" xfId="22"/>
    <cellStyle name="ФормулаВБ" xfId="23"/>
    <cellStyle name="ФормулаНаКонтроль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&#1056;&#1072;&#1073;&#1086;&#1095;&#1077;&#1077;\&#1043;&#1072;&#1079;\&#1064;&#1072;&#1073;&#1083;&#1086;&#1085;&#1099;\2010\GRO.2010_design_phase_on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&#1044;&#1086;&#1082;&#1091;&#1084;&#1077;&#1085;&#1090;&#1099;%20&#1045;.&#1040;.&#1057;&#1072;&#1083;&#1100;&#1085;&#1080;&#1082;&#1086;&#1074;&#1072;\&#1054;&#1057;&#1053;&#1054;&#1042;&#1053;&#1067;&#1045;%20&#1044;&#1054;&#1050;&#1059;&#1052;&#1045;&#1053;&#1058;&#1067;\&#1058;&#1040;&#1056;&#1048;&#1060;%20&#1060;&#1057;&#1058;\2008%20&#1058;&#1072;&#1088;&#1080;&#1092;\&#1086;&#1090;_&#1088;&#1091;&#1076;&#1100;\&#1055;&#1088;&#1080;&#1083;&#1086;&#1078;&#1077;&#1085;&#1080;&#1077;%202%20(&#1043;&#1056;&#1054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Temp\notes6030C8\Temp\Rar$DI00.797\GRO.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3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nshikova/Desktop/Documents/&#1064;&#1072;&#1073;&#1083;&#1086;&#1085;&#1099;/&#1064;&#1072;&#1073;&#1083;&#1086;&#1085;&#1099;%20&#1089;%20&#1089;&#1072;&#1081;&#1090;&#1072;/MGT.2011_v1.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kalitushko/&#1056;&#1072;&#1073;&#1086;&#1095;&#1080;&#1081;%20&#1089;&#1090;&#1086;&#1083;/&#1056;&#1052;%20MGT%202011%20ver3.5.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Temp\notes6030C8\GRO.2009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DOCUME~1\VKALIT~1\LOCALS~1\Temp\notes6030C8\MGT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DOCUME~1\VKALIT~1\LOCALS~1\Temp\notes6030C8\&#1074;%20&#1096;&#1072;&#1073;&#1083;&#1086;&#1085;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DOCUME~1\VKALIT~1\LOCALS~1\Temp\notes6030C8\MGT.2009%20&#1088;&#1072;&#1089;&#1095;&#1105;&#1090;%20&#1090;&#1072;&#1088;&#1080;&#1092;&#1072;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40\Share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ОПФ 2009"/>
    </sheetNames>
    <sheetDataSet>
      <sheetData sheetId="0" refreshError="1"/>
      <sheetData sheetId="1">
        <row r="215">
          <cell r="G215">
            <v>0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/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GRES.2007.5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бединский ГОК (2)"/>
      <sheetName val="Лебединский ГОК"/>
      <sheetName val="Книга3"/>
    </sheetNames>
    <definedNames>
      <definedName name="P1_EXPENSES2" refersTo="#ССЫЛКА!"/>
    </definedNames>
    <sheetDataSet>
      <sheetData sheetId="0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перечень обосн. материалов"/>
      <sheetName val="рекомендации"/>
      <sheetName val="Расчет тарифа"/>
      <sheetName val="Основные производственные фонды"/>
      <sheetName val="Объемы транспортировки"/>
      <sheetName val="t_sheet"/>
    </sheetNames>
    <sheetDataSet>
      <sheetData sheetId="0"/>
      <sheetData sheetId="1"/>
      <sheetData sheetId="2"/>
      <sheetData sheetId="3"/>
      <sheetData sheetId="4"/>
      <sheetData sheetId="5">
        <row r="8">
          <cell r="J8">
            <v>0</v>
          </cell>
        </row>
      </sheetData>
      <sheetData sheetId="6">
        <row r="7">
          <cell r="M7">
            <v>0</v>
          </cell>
          <cell r="N7" t="str">
            <v>-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счет тарифа"/>
      <sheetName val="отчёт"/>
      <sheetName val="Основные производственные фонды"/>
      <sheetName val="Объемы транспортировки"/>
      <sheetName val="t_sheet"/>
      <sheetName val="Приложение1"/>
      <sheetName val="к Правлению"/>
      <sheetName val="Расчет 2-ставочного тарифа"/>
    </sheetNames>
    <sheetDataSet>
      <sheetData sheetId="0"/>
      <sheetData sheetId="1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E12" t="str">
            <v>нет</v>
          </cell>
          <cell r="F12" t="str">
            <v>нет</v>
          </cell>
          <cell r="G12" t="str">
            <v>нет</v>
          </cell>
          <cell r="H12" t="str">
            <v>нет</v>
          </cell>
          <cell r="J12" t="str">
            <v>2012-01-01</v>
          </cell>
          <cell r="N12" t="str">
            <v>Ввести дату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1363255.65</v>
          </cell>
          <cell r="L16">
            <v>1363255.65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15</v>
          </cell>
        </row>
        <row r="18">
          <cell r="N18" t="str">
            <v>ср. з/п в регионе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100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900000</v>
          </cell>
          <cell r="N26" t="str">
            <v>название основных потребителей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4278.6000000000004</v>
          </cell>
          <cell r="L32">
            <v>3636.9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1454.72</v>
          </cell>
          <cell r="L33">
            <v>1091.07</v>
          </cell>
        </row>
        <row r="34">
          <cell r="N34" t="str">
            <v>причина роста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762.02</v>
          </cell>
          <cell r="L35">
            <v>738.8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500</v>
          </cell>
          <cell r="L36">
            <v>500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19332.77</v>
          </cell>
          <cell r="L37">
            <v>14035.21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3684.99</v>
          </cell>
          <cell r="L38">
            <v>3275.15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3040.66</v>
          </cell>
          <cell r="L39">
            <v>2627.83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9270.59</v>
          </cell>
          <cell r="L40">
            <v>5234.91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10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281.14999999999998</v>
          </cell>
          <cell r="L44">
            <v>281.14999999999998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11403</v>
          </cell>
          <cell r="L45">
            <v>6107.41</v>
          </cell>
          <cell r="N45" t="str">
            <v>название организации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184.65</v>
          </cell>
          <cell r="L46">
            <v>184.65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172.89</v>
          </cell>
          <cell r="L47">
            <v>172.89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10072.549999999999</v>
          </cell>
          <cell r="L48">
            <v>25548.11</v>
          </cell>
          <cell r="N48" t="str">
            <v>причина роста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19948.52</v>
          </cell>
          <cell r="L49">
            <v>19948.52</v>
          </cell>
          <cell r="N49" t="str">
            <v>Предписание, Письмо Трансгаза, план диагностических работ, отчет и выводы ранее проведенных мероприятий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36119.11</v>
          </cell>
          <cell r="L50">
            <v>19860</v>
          </cell>
          <cell r="N50" t="str">
            <v>перечень услуг и договоров</v>
          </cell>
        </row>
        <row r="51">
          <cell r="N51" t="str">
            <v>причины роста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993.84</v>
          </cell>
          <cell r="L52">
            <v>993.84</v>
          </cell>
          <cell r="N52" t="str">
            <v>офис, производственная база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437.4</v>
          </cell>
          <cell r="L53">
            <v>437.4</v>
          </cell>
          <cell r="N53" t="str">
            <v>спецтранспорт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57256.74</v>
          </cell>
          <cell r="L54">
            <v>57256.7</v>
          </cell>
          <cell r="N54" t="str">
            <v>причина роста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L55">
            <v>0</v>
          </cell>
          <cell r="N55" t="str">
            <v>социальные объекты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70</v>
          </cell>
          <cell r="L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L60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20</v>
          </cell>
          <cell r="L62">
            <v>20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L64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293.66000000000003</v>
          </cell>
          <cell r="L66">
            <v>293.66000000000003</v>
          </cell>
          <cell r="N66" t="str">
            <v>указать мероприятия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103.76</v>
          </cell>
          <cell r="L67">
            <v>50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993.49</v>
          </cell>
          <cell r="L68">
            <v>200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134.87</v>
          </cell>
          <cell r="L69">
            <v>0</v>
          </cell>
          <cell r="N69" t="str">
            <v>что включено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L73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15</v>
          </cell>
          <cell r="L75">
            <v>15</v>
          </cell>
          <cell r="N75" t="str">
            <v>указать названия объектов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66.88</v>
          </cell>
          <cell r="L76">
            <v>66.88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227.29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L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L83">
            <v>0</v>
          </cell>
          <cell r="N83" t="str">
            <v>долгосрочная программа финансирования кап.ремонта и реконструкции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L85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0.2</v>
          </cell>
          <cell r="L90">
            <v>0.2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0.2</v>
          </cell>
        </row>
      </sheetData>
      <sheetData sheetId="2"/>
      <sheetData sheetId="3"/>
      <sheetData sheetId="4"/>
      <sheetData sheetId="5">
        <row r="5">
          <cell r="C5" t="str">
            <v>Централизованная</v>
          </cell>
          <cell r="F5">
            <v>2009</v>
          </cell>
        </row>
        <row r="6">
          <cell r="C6" t="str">
            <v>Периодическая</v>
          </cell>
          <cell r="F6">
            <v>2010</v>
          </cell>
        </row>
        <row r="7">
          <cell r="C7" t="str">
            <v>Надомная</v>
          </cell>
          <cell r="F7">
            <v>2011</v>
          </cell>
        </row>
        <row r="8">
          <cell r="C8" t="str">
            <v>Вахтенная</v>
          </cell>
          <cell r="F8">
            <v>2012</v>
          </cell>
        </row>
        <row r="9">
          <cell r="F9">
            <v>2013</v>
          </cell>
        </row>
        <row r="10">
          <cell r="F10">
            <v>2014</v>
          </cell>
        </row>
        <row r="11">
          <cell r="F11">
            <v>2015</v>
          </cell>
        </row>
        <row r="12">
          <cell r="F12">
            <v>2016</v>
          </cell>
        </row>
        <row r="13">
          <cell r="F13">
            <v>2017</v>
          </cell>
        </row>
        <row r="18">
          <cell r="C18" t="str">
            <v>ГУП МО "Мособлгаз"</v>
          </cell>
        </row>
        <row r="19">
          <cell r="C19" t="str">
            <v>ГУП ВО "Облкоммунсервис"</v>
          </cell>
        </row>
        <row r="20">
          <cell r="C20" t="str">
            <v>ГЭПП "Нижегородоблкоммунэнерго"</v>
          </cell>
        </row>
        <row r="21">
          <cell r="C21" t="str">
            <v>ЗАО  "Регионгаз-инвест"</v>
          </cell>
        </row>
        <row r="22">
          <cell r="C22" t="str">
            <v>МП "Тепловик с.Яшкуль"</v>
          </cell>
        </row>
        <row r="23">
          <cell r="C23" t="str">
            <v>МУП "Газстройсервис"</v>
          </cell>
        </row>
        <row r="24">
          <cell r="C24" t="str">
            <v>МУП "Михайловкажилпромгаз"</v>
          </cell>
        </row>
        <row r="25">
          <cell r="C25" t="str">
            <v>ОАО "Владимироблгаз"</v>
          </cell>
        </row>
        <row r="26">
          <cell r="C26" t="str">
            <v>ООО "ВМГК"</v>
          </cell>
        </row>
        <row r="27">
          <cell r="C27" t="str">
            <v>ОАО "ГазТрансКом"</v>
          </cell>
        </row>
        <row r="28">
          <cell r="C28" t="str">
            <v>ОАО "Дальтрансгаз"</v>
          </cell>
        </row>
        <row r="29">
          <cell r="C29" t="str">
            <v>ОАО "Ивановооблгаз"</v>
          </cell>
        </row>
        <row r="30">
          <cell r="C30" t="str">
            <v>ОАО "Калининградгазификация"</v>
          </cell>
        </row>
        <row r="31">
          <cell r="C31" t="str">
            <v>ОАО "Леноблгаз"</v>
          </cell>
        </row>
        <row r="32">
          <cell r="C32" t="str">
            <v>ОАО "Омскгазстройэксплуатация"</v>
          </cell>
        </row>
        <row r="33">
          <cell r="C33" t="str">
            <v>ОАО "Славнефть-ЯНПЗ им. Д.И.Менделеева(Русойл)"</v>
          </cell>
        </row>
        <row r="34">
          <cell r="C34" t="str">
            <v>ОАО "Ставрополькрайгаз"</v>
          </cell>
        </row>
        <row r="35">
          <cell r="C35" t="str">
            <v>ОАО "Сургутгаз"</v>
          </cell>
        </row>
        <row r="36">
          <cell r="C36" t="str">
            <v>ОАО "Челябинскгазком"</v>
          </cell>
        </row>
        <row r="37">
          <cell r="C37" t="str">
            <v>ОГУП "Имущество"</v>
          </cell>
        </row>
        <row r="38">
          <cell r="C38" t="str">
            <v>ОГУП "Сахалинская нефтяная компания"</v>
          </cell>
        </row>
        <row r="39">
          <cell r="C39" t="str">
            <v>ООО "БЭЛФ-ГАЗ" (Иваново)</v>
          </cell>
        </row>
        <row r="40">
          <cell r="C40" t="str">
            <v>ООО "БЭЛФ-ГАЗ"(КуйбышевАзот)</v>
          </cell>
        </row>
        <row r="41">
          <cell r="C41" t="str">
            <v>ООО "Газ-Гарант"</v>
          </cell>
        </row>
        <row r="42">
          <cell r="C42" t="str">
            <v>ООО "Газосиликат"</v>
          </cell>
        </row>
        <row r="43">
          <cell r="C43" t="str">
            <v>ООО "ИнтерПромЭнерго" (Брянск)</v>
          </cell>
        </row>
        <row r="44">
          <cell r="C44" t="str">
            <v>ООО "ИнтерПромЭнерго" (Тула)</v>
          </cell>
        </row>
        <row r="45">
          <cell r="C45" t="str">
            <v>ООО "ИнтерПромЭнерго" (Самара)</v>
          </cell>
        </row>
        <row r="46">
          <cell r="C46" t="str">
            <v>ООО "Калашниковская Энергетическая Компания"</v>
          </cell>
        </row>
        <row r="47">
          <cell r="C47" t="str">
            <v xml:space="preserve">ООО "Коелга-Сервис" </v>
          </cell>
        </row>
        <row r="48">
          <cell r="C48" t="str">
            <v>ООО "Нижневартовскгаз"</v>
          </cell>
        </row>
        <row r="49">
          <cell r="C49" t="str">
            <v>ООО "НГРС"</v>
          </cell>
        </row>
        <row r="50">
          <cell r="C50" t="str">
            <v>ООО "ПромРегионГаз"</v>
          </cell>
        </row>
        <row r="51">
          <cell r="C51" t="str">
            <v>ООО "Регионтрансгаз" (Арзамас)</v>
          </cell>
        </row>
        <row r="52">
          <cell r="C52" t="str">
            <v>ООО "Регионтрансгаз" (Иваново)</v>
          </cell>
        </row>
        <row r="53">
          <cell r="C53" t="str">
            <v>ООО "Регионтрансгаз"(Киров)</v>
          </cell>
        </row>
        <row r="54">
          <cell r="C54" t="str">
            <v>ООО "Регионгазсервис"</v>
          </cell>
        </row>
        <row r="55">
          <cell r="C55" t="str">
            <v>ООО "Удмуртэнергонефть"</v>
          </cell>
        </row>
        <row r="56">
          <cell r="C56" t="str">
            <v>ООО "СИТЭК"</v>
          </cell>
        </row>
        <row r="57">
          <cell r="C57" t="str">
            <v>ООО "Ситэк"(Искитимцемент)</v>
          </cell>
        </row>
        <row r="58">
          <cell r="C58" t="str">
            <v>ООО "СИТЭК" (ЛГОК)</v>
          </cell>
        </row>
        <row r="59">
          <cell r="C59" t="str">
            <v>ООО "Трансгаз"</v>
          </cell>
        </row>
        <row r="60">
          <cell r="C60" t="str">
            <v>ООО "Чамлыкский кирпичный завод"</v>
          </cell>
        </row>
        <row r="61">
          <cell r="C61" t="str">
            <v>ОАО "Славянскгоргаз"</v>
          </cell>
        </row>
        <row r="62">
          <cell r="C62" t="str">
            <v>ТЕСТОВАЯ ОРГАНИЗАЦИЯ</v>
          </cell>
        </row>
        <row r="63">
          <cell r="C63" t="str">
            <v>ФГУП "РФЯЦ-ВНИИЭФ"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>
        <row r="2">
          <cell r="D2" t="str">
            <v>Да</v>
          </cell>
        </row>
        <row r="3">
          <cell r="D3" t="str">
            <v>Нет</v>
          </cell>
        </row>
      </sheetData>
      <sheetData sheetId="1"/>
      <sheetData sheetId="2"/>
      <sheetData sheetId="3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1"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4">
          <cell r="I54" t="str">
            <v>Объем газа на собственные нужды -
Объем газа на технужды -</v>
          </cell>
        </row>
        <row r="55">
          <cell r="I55" t="str">
            <v>Объем технологических потерь -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I64" t="str">
            <v>Балансовая стоимость -
Протяженность -
Объем газа по арендуемым сетям -</v>
          </cell>
        </row>
        <row r="65"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I100" t="str">
            <v>Ставка налога -
Льготы -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7">
          <cell r="G117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Основные производственные фонды"/>
      <sheetName val="Анализ"/>
      <sheetName val="TEHSHEET"/>
      <sheetName val="Заголовок2"/>
      <sheetName val="Лист1"/>
    </sheetNames>
    <sheetDataSet>
      <sheetData sheetId="0"/>
      <sheetData sheetId="1" refreshError="1"/>
      <sheetData sheetId="2" refreshError="1"/>
      <sheetData sheetId="3"/>
      <sheetData sheetId="4">
        <row r="10">
          <cell r="E10">
            <v>0</v>
          </cell>
        </row>
      </sheetData>
      <sheetData sheetId="5">
        <row r="7">
          <cell r="D7" t="str">
            <v>Выберите форму</v>
          </cell>
        </row>
        <row r="8">
          <cell r="D8" t="str">
            <v>Централизованная</v>
          </cell>
        </row>
        <row r="9">
          <cell r="D9" t="str">
            <v>Периодическая</v>
          </cell>
        </row>
        <row r="10">
          <cell r="D10" t="str">
            <v>Надомная</v>
          </cell>
        </row>
        <row r="11">
          <cell r="D11" t="str">
            <v>Вахтенная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основные производственные фонды"/>
      <sheetName val="Анализ"/>
      <sheetName val="Анализ (2)"/>
      <sheetName val="приложение1"/>
      <sheetName val="Расчет объемов"/>
      <sheetName val="ГРС"/>
      <sheetName val="трансгазы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0</v>
          </cell>
        </row>
        <row r="11">
          <cell r="J11" t="e">
            <v>#DIV/0!</v>
          </cell>
        </row>
        <row r="12">
          <cell r="J12" t="e">
            <v>#DIV/0!</v>
          </cell>
        </row>
        <row r="13">
          <cell r="J13">
            <v>0</v>
          </cell>
        </row>
        <row r="14">
          <cell r="J14">
            <v>0</v>
          </cell>
        </row>
        <row r="17">
          <cell r="J17">
            <v>0</v>
          </cell>
        </row>
        <row r="26">
          <cell r="J26">
            <v>0</v>
          </cell>
        </row>
        <row r="27">
          <cell r="J27">
            <v>0</v>
          </cell>
        </row>
        <row r="35">
          <cell r="J35">
            <v>0</v>
          </cell>
        </row>
        <row r="40">
          <cell r="J40">
            <v>0</v>
          </cell>
        </row>
        <row r="45">
          <cell r="J45">
            <v>0</v>
          </cell>
        </row>
        <row r="49">
          <cell r="J49">
            <v>0</v>
          </cell>
        </row>
        <row r="54">
          <cell r="J54">
            <v>0</v>
          </cell>
        </row>
        <row r="58">
          <cell r="J58">
            <v>0</v>
          </cell>
        </row>
        <row r="66">
          <cell r="J66">
            <v>0</v>
          </cell>
        </row>
        <row r="72">
          <cell r="J72">
            <v>0</v>
          </cell>
        </row>
        <row r="73">
          <cell r="J73" t="str">
            <v>-</v>
          </cell>
        </row>
        <row r="75">
          <cell r="J75">
            <v>0</v>
          </cell>
        </row>
        <row r="77">
          <cell r="J77">
            <v>0</v>
          </cell>
        </row>
        <row r="78">
          <cell r="J78">
            <v>0</v>
          </cell>
        </row>
        <row r="83">
          <cell r="J83" t="str">
            <v>-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перечень обосн. материалов"/>
      <sheetName val="Основные производственные фонды"/>
      <sheetName val="Объёмы транспортировки"/>
      <sheetName val="расчёт тарифа"/>
      <sheetName val="TEHSHEET"/>
      <sheetName val="Заголовок2"/>
      <sheetName val="Лист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1.1000000000000001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H21" t="e">
            <v>#REF!</v>
          </cell>
          <cell r="I21" t="e">
            <v>#REF!</v>
          </cell>
          <cell r="J21">
            <v>32.99391110871283</v>
          </cell>
        </row>
        <row r="22">
          <cell r="H22" t="e">
            <v>#REF!</v>
          </cell>
          <cell r="I22">
            <v>0</v>
          </cell>
          <cell r="J22">
            <v>197.96346665227699</v>
          </cell>
        </row>
        <row r="23">
          <cell r="H23" t="e">
            <v>#REF!</v>
          </cell>
          <cell r="I23">
            <v>0</v>
          </cell>
          <cell r="J23">
            <v>197.96346665227699</v>
          </cell>
        </row>
        <row r="24">
          <cell r="H24">
            <v>0</v>
          </cell>
          <cell r="I24">
            <v>0</v>
          </cell>
          <cell r="J24">
            <v>197.96346665227699</v>
          </cell>
        </row>
        <row r="25">
          <cell r="H25">
            <v>0</v>
          </cell>
          <cell r="I25">
            <v>0</v>
          </cell>
          <cell r="J25">
            <v>214.46042220663341</v>
          </cell>
        </row>
        <row r="26">
          <cell r="J26" t="e">
            <v>#REF!</v>
          </cell>
        </row>
        <row r="27">
          <cell r="H27">
            <v>0</v>
          </cell>
          <cell r="I27">
            <v>0</v>
          </cell>
          <cell r="J27">
            <v>5.03</v>
          </cell>
        </row>
        <row r="34">
          <cell r="E34">
            <v>0</v>
          </cell>
          <cell r="F34">
            <v>27.873200000000001</v>
          </cell>
          <cell r="G34">
            <v>29.560600000000001</v>
          </cell>
          <cell r="H34">
            <v>21.053999999999998</v>
          </cell>
          <cell r="I34">
            <v>33.466000000000001</v>
          </cell>
          <cell r="J34">
            <v>34.356000000000002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0.44500000000000001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0.44500000000000001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27.873200000000001</v>
          </cell>
          <cell r="G41">
            <v>29.560600000000001</v>
          </cell>
          <cell r="H41">
            <v>21.053999999999998</v>
          </cell>
          <cell r="I41">
            <v>33.466000000000001</v>
          </cell>
          <cell r="J41">
            <v>33.466000000000001</v>
          </cell>
        </row>
        <row r="47">
          <cell r="E47">
            <v>48572.728800000004</v>
          </cell>
          <cell r="F47">
            <v>64548.022799999992</v>
          </cell>
          <cell r="G47">
            <v>64496.988100000002</v>
          </cell>
          <cell r="H47">
            <v>34203.694700000007</v>
          </cell>
          <cell r="I47">
            <v>72500.804900000003</v>
          </cell>
          <cell r="J47">
            <v>89315.721600000004</v>
          </cell>
        </row>
        <row r="48">
          <cell r="E48">
            <v>26536.2</v>
          </cell>
          <cell r="F48">
            <v>40861.864399999999</v>
          </cell>
          <cell r="G48">
            <v>27396.817800000001</v>
          </cell>
          <cell r="H48">
            <v>15885.4069</v>
          </cell>
          <cell r="I48">
            <v>32804.688199999997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6669.5677999999998</v>
          </cell>
          <cell r="H49">
            <v>3998.4695000000002</v>
          </cell>
          <cell r="I49">
            <v>7805.0290999999997</v>
          </cell>
          <cell r="J49">
            <v>8965.1345999999994</v>
          </cell>
        </row>
        <row r="50">
          <cell r="E50">
            <v>4547.9462000000003</v>
          </cell>
          <cell r="F50">
            <v>7357.2923000000001</v>
          </cell>
          <cell r="G50">
            <v>5237.9665999999997</v>
          </cell>
          <cell r="H50">
            <v>2213.4519</v>
          </cell>
          <cell r="I50">
            <v>6862.9220999999998</v>
          </cell>
          <cell r="J50">
            <v>9026.3834999999999</v>
          </cell>
        </row>
        <row r="51">
          <cell r="E51">
            <v>3823</v>
          </cell>
          <cell r="F51">
            <v>6938.5164999999997</v>
          </cell>
          <cell r="G51">
            <v>4512.3234000000002</v>
          </cell>
          <cell r="H51">
            <v>1654.8384000000001</v>
          </cell>
          <cell r="I51">
            <v>5575.9587000000001</v>
          </cell>
          <cell r="J51">
            <v>7617.8216000000002</v>
          </cell>
        </row>
        <row r="52">
          <cell r="E52">
            <v>0</v>
          </cell>
          <cell r="F52">
            <v>0</v>
          </cell>
          <cell r="G52">
            <v>28.874600000000001</v>
          </cell>
          <cell r="H52">
            <v>44.819299999999998</v>
          </cell>
          <cell r="I52">
            <v>58.995399999999997</v>
          </cell>
          <cell r="J52">
            <v>2.7366999999999999</v>
          </cell>
        </row>
        <row r="53">
          <cell r="E53">
            <v>0</v>
          </cell>
          <cell r="F53">
            <v>0</v>
          </cell>
          <cell r="G53">
            <v>438.72019999999998</v>
          </cell>
          <cell r="H53">
            <v>271.6506</v>
          </cell>
          <cell r="I53">
            <v>521.86239999999998</v>
          </cell>
          <cell r="J53">
            <v>324.7672</v>
          </cell>
        </row>
        <row r="54">
          <cell r="E54">
            <v>724.94619999999998</v>
          </cell>
          <cell r="F54">
            <v>418.7758</v>
          </cell>
          <cell r="G54">
            <v>258.04840000000002</v>
          </cell>
          <cell r="H54">
            <v>242.14359999999999</v>
          </cell>
          <cell r="I54">
            <v>706.10559999999998</v>
          </cell>
          <cell r="J54">
            <v>1081.058</v>
          </cell>
        </row>
        <row r="55">
          <cell r="E55">
            <v>1888.4</v>
          </cell>
          <cell r="F55">
            <v>2273.9600999999998</v>
          </cell>
          <cell r="G55">
            <v>1244.3570999999999</v>
          </cell>
          <cell r="H55">
            <v>1174.2714000000001</v>
          </cell>
          <cell r="I55">
            <v>3282.1808999999998</v>
          </cell>
          <cell r="J55">
            <v>5408.4341999999997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2706.3816999999999</v>
          </cell>
          <cell r="F58">
            <v>2406.7945000000004</v>
          </cell>
          <cell r="G58">
            <v>18169.794099999999</v>
          </cell>
          <cell r="H58">
            <v>8145.9791999999998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2204.0444000000002</v>
          </cell>
          <cell r="G59">
            <v>2708.7547</v>
          </cell>
          <cell r="H59">
            <v>1214.4738</v>
          </cell>
          <cell r="I59">
            <v>2700.8843999999999</v>
          </cell>
          <cell r="J59">
            <v>1362.8271999999999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10704.971600000001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3268.5169999999998</v>
          </cell>
          <cell r="I61">
            <v>3268.5169999999998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6975.2363999999998</v>
          </cell>
          <cell r="H62">
            <v>3644.3674000000001</v>
          </cell>
          <cell r="I62">
            <v>7829.4066999999995</v>
          </cell>
          <cell r="J62">
            <v>7887.8405000000002</v>
          </cell>
        </row>
        <row r="63">
          <cell r="E63">
            <v>0</v>
          </cell>
          <cell r="F63">
            <v>0</v>
          </cell>
          <cell r="G63">
            <v>34.906399999999998</v>
          </cell>
          <cell r="H63">
            <v>18.620999999999999</v>
          </cell>
          <cell r="I63">
            <v>38.420999999999999</v>
          </cell>
          <cell r="J63">
            <v>96.980699999999999</v>
          </cell>
        </row>
        <row r="64">
          <cell r="E64">
            <v>329.98169999999999</v>
          </cell>
          <cell r="F64">
            <v>202.7501</v>
          </cell>
          <cell r="G64">
            <v>0</v>
          </cell>
          <cell r="H64">
            <v>0</v>
          </cell>
          <cell r="I64">
            <v>478.94600000000003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478.94600000000003</v>
          </cell>
          <cell r="J65">
            <v>1360</v>
          </cell>
        </row>
        <row r="66">
          <cell r="E66">
            <v>1201.4670000000001</v>
          </cell>
          <cell r="F66">
            <v>2909.2759999999998</v>
          </cell>
          <cell r="G66">
            <v>1211.24</v>
          </cell>
          <cell r="H66">
            <v>388.31280000000004</v>
          </cell>
          <cell r="I66">
            <v>1128.1564000000001</v>
          </cell>
          <cell r="J66">
            <v>1234.0129999999999</v>
          </cell>
        </row>
        <row r="67">
          <cell r="E67">
            <v>0</v>
          </cell>
          <cell r="F67">
            <v>1113.2601999999999</v>
          </cell>
          <cell r="G67">
            <v>714.80020000000002</v>
          </cell>
          <cell r="H67">
            <v>288.35950000000003</v>
          </cell>
          <cell r="I67">
            <v>617.60180000000003</v>
          </cell>
          <cell r="J67">
            <v>485.38440000000003</v>
          </cell>
        </row>
        <row r="68">
          <cell r="E68">
            <v>18.834700000000002</v>
          </cell>
          <cell r="F68">
            <v>196.80439999999999</v>
          </cell>
          <cell r="G68">
            <v>74.872</v>
          </cell>
          <cell r="H68">
            <v>32.745899999999999</v>
          </cell>
          <cell r="I68">
            <v>65.145899999999997</v>
          </cell>
          <cell r="J68">
            <v>75</v>
          </cell>
        </row>
        <row r="69">
          <cell r="E69">
            <v>1182.6323</v>
          </cell>
          <cell r="F69">
            <v>1599.2113999999999</v>
          </cell>
          <cell r="G69">
            <v>421.56779999999998</v>
          </cell>
          <cell r="H69">
            <v>67.207400000000007</v>
          </cell>
          <cell r="I69">
            <v>445.40870000000001</v>
          </cell>
          <cell r="J69">
            <v>673.62860000000001</v>
          </cell>
        </row>
        <row r="70">
          <cell r="E70">
            <v>68.6541</v>
          </cell>
          <cell r="F70">
            <v>68.928899999999999</v>
          </cell>
          <cell r="G70">
            <v>36.016300000000001</v>
          </cell>
          <cell r="H70">
            <v>17.3292</v>
          </cell>
          <cell r="I70">
            <v>37.877100000000006</v>
          </cell>
          <cell r="J70">
            <v>73.652500000000003</v>
          </cell>
        </row>
        <row r="71">
          <cell r="E71">
            <v>0.1797</v>
          </cell>
          <cell r="F71">
            <v>0.49930000000000002</v>
          </cell>
          <cell r="G71">
            <v>5.5240999999999998</v>
          </cell>
          <cell r="H71">
            <v>1.6447000000000001</v>
          </cell>
          <cell r="I71">
            <v>6.0597000000000003</v>
          </cell>
          <cell r="J71">
            <v>26.1951</v>
          </cell>
        </row>
        <row r="72">
          <cell r="E72">
            <v>68.474400000000003</v>
          </cell>
          <cell r="F72">
            <v>68.429599999999994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35.759500000000003</v>
          </cell>
        </row>
        <row r="73">
          <cell r="E73">
            <v>0</v>
          </cell>
          <cell r="F73">
            <v>0</v>
          </cell>
          <cell r="G73">
            <v>0.41610000000000003</v>
          </cell>
          <cell r="H73">
            <v>0.52</v>
          </cell>
          <cell r="I73">
            <v>0.84789999999999999</v>
          </cell>
          <cell r="J73">
            <v>11.697900000000001</v>
          </cell>
        </row>
        <row r="74">
          <cell r="E74">
            <v>7626.1</v>
          </cell>
          <cell r="F74">
            <v>4728.8465999999999</v>
          </cell>
          <cell r="G74">
            <v>1349.2352000000001</v>
          </cell>
          <cell r="H74">
            <v>1540.5948000000001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429.58210000000003</v>
          </cell>
          <cell r="H75">
            <v>273.66329999999999</v>
          </cell>
          <cell r="I75">
            <v>690.59690000000001</v>
          </cell>
          <cell r="J75">
            <v>626.93079999999998</v>
          </cell>
        </row>
        <row r="76">
          <cell r="E76">
            <v>0</v>
          </cell>
          <cell r="F76">
            <v>569.71680000000003</v>
          </cell>
          <cell r="G76">
            <v>135.63589999999999</v>
          </cell>
          <cell r="H76">
            <v>94.22</v>
          </cell>
          <cell r="I76">
            <v>233.76859999999999</v>
          </cell>
          <cell r="J76">
            <v>244.09700000000001</v>
          </cell>
        </row>
        <row r="77">
          <cell r="E77">
            <v>184</v>
          </cell>
          <cell r="F77">
            <v>373.56909999999999</v>
          </cell>
          <cell r="G77">
            <v>79.156499999999994</v>
          </cell>
          <cell r="H77">
            <v>69.240099999999998</v>
          </cell>
          <cell r="I77">
            <v>125.87009999999999</v>
          </cell>
          <cell r="J77">
            <v>159.38380000000001</v>
          </cell>
        </row>
        <row r="78">
          <cell r="E78">
            <v>65.5</v>
          </cell>
          <cell r="F78">
            <v>418.97800000000001</v>
          </cell>
          <cell r="G78">
            <v>59.769300000000001</v>
          </cell>
          <cell r="H78">
            <v>18.98</v>
          </cell>
          <cell r="I78">
            <v>72.958699999999993</v>
          </cell>
          <cell r="J78">
            <v>83.198300000000003</v>
          </cell>
        </row>
        <row r="79">
          <cell r="E79">
            <v>6486.6</v>
          </cell>
          <cell r="F79">
            <v>2315.1588999999999</v>
          </cell>
          <cell r="G79">
            <v>645.09140000000002</v>
          </cell>
          <cell r="H79">
            <v>1084.4914000000001</v>
          </cell>
          <cell r="I79">
            <v>2492.5065</v>
          </cell>
          <cell r="J79">
            <v>2682.5007999999998</v>
          </cell>
        </row>
        <row r="80">
          <cell r="E80">
            <v>6258</v>
          </cell>
          <cell r="F80">
            <v>88.224999999999994</v>
          </cell>
          <cell r="G80">
            <v>34.227899999999998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1134.5903000000001</v>
          </cell>
          <cell r="H81">
            <v>336.73239999999998</v>
          </cell>
          <cell r="I81">
            <v>1414.6784</v>
          </cell>
          <cell r="J81">
            <v>6204.3482999999997</v>
          </cell>
        </row>
        <row r="82">
          <cell r="E82">
            <v>1990.5798000000002</v>
          </cell>
          <cell r="F82">
            <v>2899.3391000000001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1296.1228000000001</v>
          </cell>
        </row>
        <row r="83">
          <cell r="E83">
            <v>272.39999999999998</v>
          </cell>
          <cell r="F83">
            <v>313.73259999999999</v>
          </cell>
          <cell r="G83">
            <v>32.415100000000002</v>
          </cell>
          <cell r="H83">
            <v>26.436499999999999</v>
          </cell>
          <cell r="I83">
            <v>59.756700000000002</v>
          </cell>
          <cell r="J83">
            <v>64.218900000000005</v>
          </cell>
        </row>
        <row r="84">
          <cell r="E84">
            <v>1053</v>
          </cell>
          <cell r="F84">
            <v>1819.8415</v>
          </cell>
          <cell r="G84">
            <v>1066.7686000000001</v>
          </cell>
          <cell r="H84">
            <v>248.11429999999999</v>
          </cell>
          <cell r="I84">
            <v>729.18589999999995</v>
          </cell>
          <cell r="J84">
            <v>792.09040000000005</v>
          </cell>
        </row>
        <row r="85">
          <cell r="E85">
            <v>526.20000000000005</v>
          </cell>
          <cell r="F85">
            <v>423.77659999999997</v>
          </cell>
          <cell r="G85">
            <v>762.55610000000001</v>
          </cell>
          <cell r="H85">
            <v>120.9021</v>
          </cell>
          <cell r="I85">
            <v>247.83609999999999</v>
          </cell>
          <cell r="J85">
            <v>262.91340000000002</v>
          </cell>
        </row>
        <row r="86">
          <cell r="E86">
            <v>138.97980000000001</v>
          </cell>
          <cell r="F86">
            <v>341.98840000000001</v>
          </cell>
          <cell r="G86">
            <v>185.66309999999999</v>
          </cell>
          <cell r="H86">
            <v>107.69370000000001</v>
          </cell>
          <cell r="I86">
            <v>196.6181</v>
          </cell>
          <cell r="J86">
            <v>176.90010000000001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632.76300000000003</v>
          </cell>
          <cell r="G95">
            <v>1027.0537000000002</v>
          </cell>
          <cell r="H95">
            <v>411.23949999999996</v>
          </cell>
          <cell r="I95">
            <v>596.75829999999996</v>
          </cell>
          <cell r="J95">
            <v>66.443899999999999</v>
          </cell>
        </row>
        <row r="96">
          <cell r="E96">
            <v>0</v>
          </cell>
          <cell r="F96">
            <v>0</v>
          </cell>
          <cell r="G96">
            <v>31.029199999999999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531.82280000000003</v>
          </cell>
          <cell r="F97">
            <v>0</v>
          </cell>
          <cell r="G97">
            <v>6.9115000000000002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7078.3719000000001</v>
          </cell>
          <cell r="F98">
            <v>632.76300000000003</v>
          </cell>
          <cell r="G98">
            <v>989.11300000000006</v>
          </cell>
          <cell r="H98">
            <v>409.91649999999998</v>
          </cell>
          <cell r="I98">
            <v>595.43529999999998</v>
          </cell>
          <cell r="J98">
            <v>66.443899999999999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260.44659999999999</v>
          </cell>
          <cell r="G101">
            <v>117.28270000000001</v>
          </cell>
          <cell r="H101">
            <v>49.093699999999998</v>
          </cell>
          <cell r="I101">
            <v>79.7119</v>
          </cell>
          <cell r="J101">
            <v>71.514399999999995</v>
          </cell>
        </row>
        <row r="102">
          <cell r="E102">
            <v>76.468900000000005</v>
          </cell>
          <cell r="F102">
            <v>0</v>
          </cell>
          <cell r="G102">
            <v>93.016599999999997</v>
          </cell>
          <cell r="H102">
            <v>48.162500000000001</v>
          </cell>
          <cell r="I102">
            <v>48.162500000000001</v>
          </cell>
          <cell r="J102">
            <v>0</v>
          </cell>
        </row>
        <row r="103">
          <cell r="E103">
            <v>63.990699999999997</v>
          </cell>
          <cell r="F103">
            <v>501.66570000000002</v>
          </cell>
          <cell r="G103">
            <v>210.6557</v>
          </cell>
          <cell r="H103">
            <v>62.407600000000002</v>
          </cell>
          <cell r="I103">
            <v>224.2321</v>
          </cell>
          <cell r="J103">
            <v>418.12740000000002</v>
          </cell>
        </row>
        <row r="104">
          <cell r="E104">
            <v>0</v>
          </cell>
          <cell r="F104">
            <v>402.90570000000002</v>
          </cell>
          <cell r="G104">
            <v>449.1343</v>
          </cell>
          <cell r="H104">
            <v>0</v>
          </cell>
          <cell r="I104">
            <v>112.65389999999999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7.0511999999999997</v>
          </cell>
          <cell r="H105">
            <v>0.11070000000000001</v>
          </cell>
          <cell r="I105">
            <v>48.918999999999997</v>
          </cell>
          <cell r="J105">
            <v>0</v>
          </cell>
        </row>
        <row r="106">
          <cell r="E106">
            <v>8610.4194000000007</v>
          </cell>
          <cell r="F106">
            <v>2589.6087000000002</v>
          </cell>
          <cell r="G106">
            <v>651.50599999999997</v>
          </cell>
          <cell r="H106">
            <v>175.51480000000001</v>
          </cell>
          <cell r="I106">
            <v>320.28519999999997</v>
          </cell>
          <cell r="J106">
            <v>73.9636</v>
          </cell>
        </row>
        <row r="112">
          <cell r="E112">
            <v>539.16999999999996</v>
          </cell>
          <cell r="F112">
            <v>15842.255799999999</v>
          </cell>
          <cell r="G112">
            <v>-26921.239999999998</v>
          </cell>
          <cell r="H112">
            <v>-5596.2791999999999</v>
          </cell>
          <cell r="I112">
            <v>-22917.847800000003</v>
          </cell>
          <cell r="J112" t="e">
            <v>#REF!</v>
          </cell>
        </row>
        <row r="113">
          <cell r="E113">
            <v>539.16999999999996</v>
          </cell>
          <cell r="F113">
            <v>8541.5048999999999</v>
          </cell>
          <cell r="G113">
            <v>-20510.699799999999</v>
          </cell>
          <cell r="H113">
            <v>-4268.1499999999996</v>
          </cell>
          <cell r="I113">
            <v>-17471.38</v>
          </cell>
          <cell r="J113">
            <v>-21452.421999999999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539.16999999999996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4.8999999999999998E-3</v>
          </cell>
          <cell r="G118">
            <v>-21332.89</v>
          </cell>
          <cell r="H118">
            <v>-4268.1499999999996</v>
          </cell>
          <cell r="I118">
            <v>-17471.38</v>
          </cell>
          <cell r="J118">
            <v>-21452.421999999999</v>
          </cell>
        </row>
        <row r="119">
          <cell r="E119">
            <v>0</v>
          </cell>
          <cell r="F119">
            <v>7300.7509</v>
          </cell>
          <cell r="G119">
            <v>-6410.5402000000004</v>
          </cell>
          <cell r="H119">
            <v>-1328.1292000000001</v>
          </cell>
          <cell r="I119">
            <v>-5446.4678000000004</v>
          </cell>
          <cell r="J119" t="e">
            <v>#REF!</v>
          </cell>
        </row>
        <row r="125">
          <cell r="E125">
            <v>73420.464999999997</v>
          </cell>
          <cell r="F125">
            <v>94056.135800000004</v>
          </cell>
          <cell r="G125">
            <v>64504.362699999998</v>
          </cell>
          <cell r="H125">
            <v>34203.694600000003</v>
          </cell>
          <cell r="I125">
            <v>72500.804799999998</v>
          </cell>
          <cell r="J125">
            <v>89315.721600000004</v>
          </cell>
        </row>
        <row r="126">
          <cell r="E126">
            <v>72843.485100000005</v>
          </cell>
          <cell r="F126">
            <v>93405.501799999998</v>
          </cell>
          <cell r="G126">
            <v>64504.362699999998</v>
          </cell>
          <cell r="H126">
            <v>34203.694600000003</v>
          </cell>
          <cell r="I126">
            <v>72500.804799999998</v>
          </cell>
          <cell r="J126">
            <v>89315.721600000004</v>
          </cell>
        </row>
        <row r="127">
          <cell r="E127">
            <v>-1810.367</v>
          </cell>
          <cell r="F127">
            <v>-3617.4115000000002</v>
          </cell>
          <cell r="G127">
            <v>-651.88189999999997</v>
          </cell>
          <cell r="H127">
            <v>-15.007199999999999</v>
          </cell>
          <cell r="I127">
            <v>-1266.3214</v>
          </cell>
          <cell r="J127" t="e">
            <v>#REF!</v>
          </cell>
        </row>
        <row r="128">
          <cell r="E128">
            <v>-749.51049999999998</v>
          </cell>
          <cell r="F128">
            <v>-903.79600000000005</v>
          </cell>
          <cell r="G128">
            <v>-441.22620000000001</v>
          </cell>
          <cell r="H128">
            <v>47.400399999999998</v>
          </cell>
          <cell r="I128">
            <v>-1042.0891999999999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611.76099999999997</v>
          </cell>
          <cell r="F141">
            <v>682.39</v>
          </cell>
          <cell r="G141">
            <v>586.25</v>
          </cell>
          <cell r="H141">
            <v>543.75900000000001</v>
          </cell>
          <cell r="I141">
            <v>543.75900000000001</v>
          </cell>
          <cell r="J141">
            <v>618.94500000000005</v>
          </cell>
        </row>
        <row r="142">
          <cell r="E142">
            <v>163.90119999999999</v>
          </cell>
          <cell r="F142">
            <v>180.96860000000001</v>
          </cell>
          <cell r="G142">
            <v>113.56780000000001</v>
          </cell>
          <cell r="H142">
            <v>113.81789999999999</v>
          </cell>
          <cell r="I142">
            <v>122.0005</v>
          </cell>
          <cell r="J142">
            <v>140.38669999999999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21.667999999999999</v>
          </cell>
          <cell r="I144">
            <v>23.434000000000001</v>
          </cell>
          <cell r="J144">
            <v>24.096299999999999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76.311384347809039</v>
          </cell>
          <cell r="F152">
            <v>91.258756283063931</v>
          </cell>
          <cell r="G152">
            <v>81.520838550106603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13.232790919817299</v>
          </cell>
          <cell r="G154">
            <v>-31.801019557997002</v>
          </cell>
          <cell r="H154">
            <v>-12.478622667626601</v>
          </cell>
          <cell r="I154">
            <v>-24.098187632672751</v>
          </cell>
          <cell r="J154">
            <v>-24.018640409215479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6"/>
  <sheetViews>
    <sheetView tabSelected="1" workbookViewId="0">
      <selection activeCell="H16" sqref="H16"/>
    </sheetView>
  </sheetViews>
  <sheetFormatPr defaultColWidth="9.109375" defaultRowHeight="13.2"/>
  <cols>
    <col min="1" max="1" width="3.44140625" style="4" customWidth="1"/>
    <col min="2" max="2" width="7.109375" style="4" customWidth="1"/>
    <col min="3" max="3" width="90.5546875" style="4" customWidth="1"/>
    <col min="4" max="4" width="13.6640625" style="4" customWidth="1"/>
    <col min="5" max="5" width="16.21875" style="4" customWidth="1"/>
    <col min="6" max="6" width="13.6640625" style="4" customWidth="1"/>
    <col min="7" max="16384" width="9.109375" style="4"/>
  </cols>
  <sheetData>
    <row r="2" spans="2:9" ht="15.6">
      <c r="B2" s="3" t="s">
        <v>176</v>
      </c>
    </row>
    <row r="3" spans="2:9" ht="13.8" thickBot="1">
      <c r="B3" s="5"/>
    </row>
    <row r="4" spans="2:9" ht="13.8">
      <c r="C4" s="6" t="s">
        <v>177</v>
      </c>
      <c r="D4" s="97" t="s">
        <v>0</v>
      </c>
      <c r="E4" s="98"/>
      <c r="F4" s="98"/>
    </row>
    <row r="5" spans="2:9">
      <c r="C5" s="7" t="s">
        <v>178</v>
      </c>
      <c r="D5" s="99" t="s">
        <v>190</v>
      </c>
      <c r="E5" s="98"/>
      <c r="F5" s="98"/>
    </row>
    <row r="6" spans="2:9" ht="13.8" thickBot="1">
      <c r="C6" s="8" t="s">
        <v>179</v>
      </c>
      <c r="D6" s="100" t="s">
        <v>180</v>
      </c>
      <c r="E6" s="98"/>
      <c r="F6" s="98"/>
    </row>
    <row r="7" spans="2:9" ht="13.8" thickBot="1"/>
    <row r="8" spans="2:9">
      <c r="B8" s="92" t="s">
        <v>1</v>
      </c>
      <c r="C8" s="94" t="s">
        <v>181</v>
      </c>
      <c r="D8" s="94" t="s">
        <v>182</v>
      </c>
      <c r="E8" s="94" t="str">
        <f>D6</f>
        <v>2013г.</v>
      </c>
      <c r="F8" s="96"/>
    </row>
    <row r="9" spans="2:9" ht="27" thickBot="1">
      <c r="B9" s="93"/>
      <c r="C9" s="95"/>
      <c r="D9" s="95"/>
      <c r="E9" s="9" t="s">
        <v>189</v>
      </c>
      <c r="F9" s="10" t="s">
        <v>183</v>
      </c>
    </row>
    <row r="10" spans="2:9" ht="13.8" thickBot="1">
      <c r="B10" s="11" t="s">
        <v>184</v>
      </c>
    </row>
    <row r="11" spans="2:9">
      <c r="B11" s="12" t="s">
        <v>2</v>
      </c>
      <c r="C11" s="13" t="s">
        <v>3</v>
      </c>
      <c r="D11" s="14" t="s">
        <v>4</v>
      </c>
      <c r="E11" s="15">
        <v>207.73</v>
      </c>
      <c r="F11" s="16"/>
      <c r="I11" s="17"/>
    </row>
    <row r="12" spans="2:9">
      <c r="B12" s="18" t="s">
        <v>5</v>
      </c>
      <c r="C12" s="19" t="s">
        <v>6</v>
      </c>
      <c r="D12" s="20" t="s">
        <v>7</v>
      </c>
      <c r="E12" s="21" t="s">
        <v>8</v>
      </c>
      <c r="F12" s="22"/>
      <c r="I12" s="23"/>
    </row>
    <row r="13" spans="2:9" ht="26.4">
      <c r="B13" s="24" t="s">
        <v>9</v>
      </c>
      <c r="C13" s="25" t="s">
        <v>10</v>
      </c>
      <c r="D13" s="26" t="s">
        <v>11</v>
      </c>
      <c r="E13" s="27" t="s">
        <v>12</v>
      </c>
      <c r="F13" s="22"/>
      <c r="I13" s="28"/>
    </row>
    <row r="14" spans="2:9">
      <c r="B14" s="24" t="s">
        <v>13</v>
      </c>
      <c r="C14" s="29" t="s">
        <v>14</v>
      </c>
      <c r="D14" s="30" t="s">
        <v>15</v>
      </c>
      <c r="E14" s="31">
        <v>54</v>
      </c>
      <c r="F14" s="22"/>
    </row>
    <row r="15" spans="2:9">
      <c r="B15" s="24" t="s">
        <v>16</v>
      </c>
      <c r="C15" s="29" t="s">
        <v>17</v>
      </c>
      <c r="D15" s="32" t="s">
        <v>18</v>
      </c>
      <c r="E15" s="33">
        <v>1</v>
      </c>
      <c r="F15" s="22"/>
    </row>
    <row r="16" spans="2:9" ht="26.4">
      <c r="B16" s="24" t="s">
        <v>19</v>
      </c>
      <c r="C16" s="29" t="s">
        <v>20</v>
      </c>
      <c r="D16" s="30" t="s">
        <v>21</v>
      </c>
      <c r="E16" s="33">
        <v>1363255.65</v>
      </c>
      <c r="F16" s="22"/>
    </row>
    <row r="17" spans="2:9">
      <c r="B17" s="24" t="s">
        <v>22</v>
      </c>
      <c r="C17" s="29" t="s">
        <v>23</v>
      </c>
      <c r="D17" s="32" t="s">
        <v>24</v>
      </c>
      <c r="E17" s="34">
        <v>15</v>
      </c>
      <c r="F17" s="35"/>
    </row>
    <row r="18" spans="2:9">
      <c r="B18" s="24" t="s">
        <v>25</v>
      </c>
      <c r="C18" s="29" t="s">
        <v>26</v>
      </c>
      <c r="D18" s="36" t="s">
        <v>27</v>
      </c>
      <c r="E18" s="37">
        <f>IF(E17=0,0,(E32*1000)/(E17*6))</f>
        <v>23482.49960335936</v>
      </c>
      <c r="F18" s="35"/>
    </row>
    <row r="19" spans="2:9">
      <c r="B19" s="24" t="s">
        <v>28</v>
      </c>
      <c r="C19" s="29" t="s">
        <v>29</v>
      </c>
      <c r="D19" s="30" t="s">
        <v>30</v>
      </c>
      <c r="E19" s="38"/>
      <c r="F19" s="35"/>
    </row>
    <row r="20" spans="2:9" ht="13.8" hidden="1" thickBot="1">
      <c r="B20" s="39" t="s">
        <v>31</v>
      </c>
      <c r="C20" s="40" t="s">
        <v>32</v>
      </c>
      <c r="D20" s="41" t="s">
        <v>30</v>
      </c>
      <c r="E20" s="42"/>
      <c r="F20" s="43"/>
    </row>
    <row r="21" spans="2:9" ht="13.8" thickBot="1">
      <c r="B21" s="11" t="s">
        <v>185</v>
      </c>
      <c r="E21" s="44"/>
    </row>
    <row r="22" spans="2:9" ht="13.8">
      <c r="B22" s="45" t="s">
        <v>33</v>
      </c>
      <c r="C22" s="46" t="s">
        <v>34</v>
      </c>
      <c r="D22" s="47" t="s">
        <v>4</v>
      </c>
      <c r="E22" s="48">
        <f>IF(E24=0,0,E29/E24*1000)</f>
        <v>207.73039168499719</v>
      </c>
      <c r="F22" s="49"/>
    </row>
    <row r="23" spans="2:9">
      <c r="B23" s="24" t="s">
        <v>35</v>
      </c>
      <c r="C23" s="1" t="s">
        <v>36</v>
      </c>
      <c r="D23" s="30" t="s">
        <v>30</v>
      </c>
      <c r="E23" s="50">
        <f>IF(E11=0,0,E22/E11-1)</f>
        <v>1.8855485350854906E-6</v>
      </c>
      <c r="F23" s="51"/>
    </row>
    <row r="24" spans="2:9">
      <c r="B24" s="24" t="s">
        <v>37</v>
      </c>
      <c r="C24" s="52" t="s">
        <v>38</v>
      </c>
      <c r="D24" s="30" t="s">
        <v>39</v>
      </c>
      <c r="E24" s="53">
        <v>415600</v>
      </c>
      <c r="F24" s="51"/>
    </row>
    <row r="25" spans="2:9">
      <c r="B25" s="24" t="s">
        <v>40</v>
      </c>
      <c r="C25" s="1" t="s">
        <v>41</v>
      </c>
      <c r="D25" s="30" t="s">
        <v>30</v>
      </c>
      <c r="E25" s="54" t="str">
        <f>'[18]Объемы транспортировки'!N7</f>
        <v>-</v>
      </c>
      <c r="F25" s="51"/>
    </row>
    <row r="26" spans="2:9">
      <c r="B26" s="24" t="s">
        <v>42</v>
      </c>
      <c r="C26" s="1" t="s">
        <v>43</v>
      </c>
      <c r="D26" s="30" t="s">
        <v>39</v>
      </c>
      <c r="E26" s="55">
        <v>415600</v>
      </c>
      <c r="F26" s="51"/>
    </row>
    <row r="27" spans="2:9">
      <c r="B27" s="24" t="s">
        <v>44</v>
      </c>
      <c r="C27" s="1" t="s">
        <v>45</v>
      </c>
      <c r="D27" s="30" t="s">
        <v>39</v>
      </c>
      <c r="E27" s="56">
        <f>E24-E26</f>
        <v>0</v>
      </c>
      <c r="F27" s="51"/>
    </row>
    <row r="28" spans="2:9">
      <c r="B28" s="24" t="s">
        <v>46</v>
      </c>
      <c r="C28" s="1" t="s">
        <v>47</v>
      </c>
      <c r="D28" s="30" t="s">
        <v>39</v>
      </c>
      <c r="E28" s="55">
        <v>0</v>
      </c>
      <c r="F28" s="51"/>
    </row>
    <row r="29" spans="2:9" ht="27" thickBot="1">
      <c r="B29" s="39" t="s">
        <v>48</v>
      </c>
      <c r="C29" s="57" t="s">
        <v>49</v>
      </c>
      <c r="D29" s="41" t="s">
        <v>21</v>
      </c>
      <c r="E29" s="58">
        <f>E31-E70+E74+E80+E86+E96</f>
        <v>86332.750784284828</v>
      </c>
      <c r="F29" s="59"/>
      <c r="I29" s="60"/>
    </row>
    <row r="30" spans="2:9" ht="13.8" thickBot="1">
      <c r="B30" s="11" t="s">
        <v>186</v>
      </c>
      <c r="E30" s="44"/>
    </row>
    <row r="31" spans="2:9">
      <c r="B31" s="61" t="s">
        <v>50</v>
      </c>
      <c r="C31" s="62" t="s">
        <v>51</v>
      </c>
      <c r="D31" s="63" t="s">
        <v>21</v>
      </c>
      <c r="E31" s="64">
        <f>E32+E33+E34+E41+E42</f>
        <v>83238.51380668077</v>
      </c>
      <c r="F31" s="65"/>
    </row>
    <row r="32" spans="2:9">
      <c r="B32" s="24" t="s">
        <v>52</v>
      </c>
      <c r="C32" s="66" t="s">
        <v>53</v>
      </c>
      <c r="D32" s="36" t="s">
        <v>21</v>
      </c>
      <c r="E32" s="67">
        <v>2113.4249643023422</v>
      </c>
      <c r="F32" s="51"/>
    </row>
    <row r="33" spans="2:6">
      <c r="B33" s="24" t="s">
        <v>54</v>
      </c>
      <c r="C33" s="66" t="s">
        <v>55</v>
      </c>
      <c r="D33" s="36" t="s">
        <v>21</v>
      </c>
      <c r="E33" s="55">
        <v>718.5610878627964</v>
      </c>
      <c r="F33" s="51"/>
    </row>
    <row r="34" spans="2:6">
      <c r="B34" s="24" t="s">
        <v>56</v>
      </c>
      <c r="C34" s="66" t="s">
        <v>57</v>
      </c>
      <c r="D34" s="36" t="s">
        <v>21</v>
      </c>
      <c r="E34" s="53">
        <f>SUM(E35:E40)</f>
        <v>7239.6011518538426</v>
      </c>
      <c r="F34" s="51"/>
    </row>
    <row r="35" spans="2:6">
      <c r="B35" s="24" t="s">
        <v>58</v>
      </c>
      <c r="C35" s="1" t="s">
        <v>59</v>
      </c>
      <c r="D35" s="36" t="s">
        <v>21</v>
      </c>
      <c r="E35" s="55">
        <v>495.51359007794275</v>
      </c>
      <c r="F35" s="51"/>
    </row>
    <row r="36" spans="2:6">
      <c r="B36" s="24" t="s">
        <v>60</v>
      </c>
      <c r="C36" s="1" t="s">
        <v>187</v>
      </c>
      <c r="D36" s="36" t="s">
        <v>21</v>
      </c>
      <c r="E36" s="55">
        <v>0</v>
      </c>
      <c r="F36" s="51"/>
    </row>
    <row r="37" spans="2:6">
      <c r="B37" s="24" t="s">
        <v>61</v>
      </c>
      <c r="C37" s="1" t="s">
        <v>62</v>
      </c>
      <c r="D37" s="36" t="s">
        <v>21</v>
      </c>
      <c r="E37" s="55">
        <v>3782.1538927642778</v>
      </c>
      <c r="F37" s="51"/>
    </row>
    <row r="38" spans="2:6">
      <c r="B38" s="24" t="s">
        <v>63</v>
      </c>
      <c r="C38" s="1" t="s">
        <v>64</v>
      </c>
      <c r="D38" s="36" t="s">
        <v>21</v>
      </c>
      <c r="E38" s="55">
        <v>1524.498729788718</v>
      </c>
      <c r="F38" s="51"/>
    </row>
    <row r="39" spans="2:6">
      <c r="B39" s="24" t="s">
        <v>65</v>
      </c>
      <c r="C39" s="1" t="s">
        <v>66</v>
      </c>
      <c r="D39" s="36" t="s">
        <v>21</v>
      </c>
      <c r="E39" s="55">
        <v>1437.4349392229042</v>
      </c>
      <c r="F39" s="51"/>
    </row>
    <row r="40" spans="2:6">
      <c r="B40" s="24" t="s">
        <v>67</v>
      </c>
      <c r="C40" s="1" t="s">
        <v>68</v>
      </c>
      <c r="D40" s="36" t="s">
        <v>21</v>
      </c>
      <c r="E40" s="55">
        <v>0</v>
      </c>
      <c r="F40" s="68"/>
    </row>
    <row r="41" spans="2:6">
      <c r="B41" s="24" t="s">
        <v>69</v>
      </c>
      <c r="C41" s="66" t="s">
        <v>70</v>
      </c>
      <c r="D41" s="36" t="s">
        <v>21</v>
      </c>
      <c r="E41" s="67">
        <v>35.721955513021527</v>
      </c>
      <c r="F41" s="51"/>
    </row>
    <row r="42" spans="2:6">
      <c r="B42" s="24" t="s">
        <v>71</v>
      </c>
      <c r="C42" s="66" t="s">
        <v>72</v>
      </c>
      <c r="D42" s="36" t="s">
        <v>21</v>
      </c>
      <c r="E42" s="53">
        <f>E43+E51+E56+E60+E61+E65</f>
        <v>73131.20464714877</v>
      </c>
      <c r="F42" s="51"/>
    </row>
    <row r="43" spans="2:6">
      <c r="B43" s="24" t="s">
        <v>73</v>
      </c>
      <c r="C43" s="52" t="s">
        <v>74</v>
      </c>
      <c r="D43" s="36" t="s">
        <v>21</v>
      </c>
      <c r="E43" s="53">
        <f>E44+E45+E46+E47+E48+E49+E50</f>
        <v>33152.528430334176</v>
      </c>
      <c r="F43" s="51"/>
    </row>
    <row r="44" spans="2:6">
      <c r="B44" s="24" t="s">
        <v>75</v>
      </c>
      <c r="C44" s="1" t="s">
        <v>76</v>
      </c>
      <c r="D44" s="36" t="s">
        <v>21</v>
      </c>
      <c r="E44" s="55">
        <v>162.23302453688001</v>
      </c>
      <c r="F44" s="51"/>
    </row>
    <row r="45" spans="2:6">
      <c r="B45" s="24" t="s">
        <v>77</v>
      </c>
      <c r="C45" s="1" t="s">
        <v>78</v>
      </c>
      <c r="D45" s="36" t="s">
        <v>21</v>
      </c>
      <c r="E45" s="55">
        <v>3949.259504885174</v>
      </c>
      <c r="F45" s="51"/>
    </row>
    <row r="46" spans="2:6">
      <c r="B46" s="24" t="s">
        <v>79</v>
      </c>
      <c r="C46" s="1" t="s">
        <v>80</v>
      </c>
      <c r="D46" s="36" t="s">
        <v>21</v>
      </c>
      <c r="E46" s="55">
        <v>115.78098872749382</v>
      </c>
      <c r="F46" s="51"/>
    </row>
    <row r="47" spans="2:6">
      <c r="B47" s="24" t="s">
        <v>81</v>
      </c>
      <c r="C47" s="1" t="s">
        <v>82</v>
      </c>
      <c r="D47" s="36" t="s">
        <v>21</v>
      </c>
      <c r="E47" s="55">
        <v>99.761281565645334</v>
      </c>
      <c r="F47" s="51"/>
    </row>
    <row r="48" spans="2:6">
      <c r="B48" s="24" t="s">
        <v>83</v>
      </c>
      <c r="C48" s="1" t="s">
        <v>84</v>
      </c>
      <c r="D48" s="36" t="s">
        <v>21</v>
      </c>
      <c r="E48" s="55">
        <v>10908.418932422119</v>
      </c>
      <c r="F48" s="51"/>
    </row>
    <row r="49" spans="2:6">
      <c r="B49" s="24" t="s">
        <v>85</v>
      </c>
      <c r="C49" s="1" t="s">
        <v>86</v>
      </c>
      <c r="D49" s="36" t="s">
        <v>21</v>
      </c>
      <c r="E49" s="55">
        <v>8462.6989390396593</v>
      </c>
      <c r="F49" s="51"/>
    </row>
    <row r="50" spans="2:6">
      <c r="B50" s="24" t="s">
        <v>87</v>
      </c>
      <c r="C50" s="1" t="s">
        <v>88</v>
      </c>
      <c r="D50" s="36" t="s">
        <v>21</v>
      </c>
      <c r="E50" s="55">
        <v>9454.3757591572048</v>
      </c>
      <c r="F50" s="51"/>
    </row>
    <row r="51" spans="2:6">
      <c r="B51" s="24" t="s">
        <v>89</v>
      </c>
      <c r="C51" s="52" t="s">
        <v>90</v>
      </c>
      <c r="D51" s="36" t="s">
        <v>21</v>
      </c>
      <c r="E51" s="53">
        <f>E52+E53+E54+E55</f>
        <v>39698.083796586514</v>
      </c>
      <c r="F51" s="51"/>
    </row>
    <row r="52" spans="2:6">
      <c r="B52" s="24" t="s">
        <v>91</v>
      </c>
      <c r="C52" s="1" t="s">
        <v>92</v>
      </c>
      <c r="D52" s="36" t="s">
        <v>21</v>
      </c>
      <c r="E52" s="55">
        <v>644.81426804076341</v>
      </c>
      <c r="F52" s="51"/>
    </row>
    <row r="53" spans="2:6">
      <c r="B53" s="24" t="s">
        <v>93</v>
      </c>
      <c r="C53" s="1" t="s">
        <v>94</v>
      </c>
      <c r="D53" s="36" t="s">
        <v>21</v>
      </c>
      <c r="E53" s="55">
        <v>161.12978779931512</v>
      </c>
      <c r="F53" s="51"/>
    </row>
    <row r="54" spans="2:6">
      <c r="B54" s="24" t="s">
        <v>95</v>
      </c>
      <c r="C54" s="1" t="s">
        <v>96</v>
      </c>
      <c r="D54" s="36" t="s">
        <v>21</v>
      </c>
      <c r="E54" s="55">
        <v>38892.139740746432</v>
      </c>
      <c r="F54" s="51"/>
    </row>
    <row r="55" spans="2:6">
      <c r="B55" s="24" t="s">
        <v>97</v>
      </c>
      <c r="C55" s="1" t="s">
        <v>98</v>
      </c>
      <c r="D55" s="36" t="s">
        <v>21</v>
      </c>
      <c r="E55" s="55">
        <v>0</v>
      </c>
      <c r="F55" s="51"/>
    </row>
    <row r="56" spans="2:6">
      <c r="B56" s="24" t="s">
        <v>99</v>
      </c>
      <c r="C56" s="52" t="s">
        <v>100</v>
      </c>
      <c r="D56" s="36" t="s">
        <v>21</v>
      </c>
      <c r="E56" s="53">
        <f>E57+E58+E59</f>
        <v>0</v>
      </c>
      <c r="F56" s="51"/>
    </row>
    <row r="57" spans="2:6">
      <c r="B57" s="24" t="s">
        <v>101</v>
      </c>
      <c r="C57" s="1" t="s">
        <v>102</v>
      </c>
      <c r="D57" s="36" t="s">
        <v>21</v>
      </c>
      <c r="E57" s="55">
        <v>0</v>
      </c>
      <c r="F57" s="51"/>
    </row>
    <row r="58" spans="2:6">
      <c r="B58" s="24" t="s">
        <v>103</v>
      </c>
      <c r="C58" s="1" t="s">
        <v>104</v>
      </c>
      <c r="D58" s="36" t="s">
        <v>21</v>
      </c>
      <c r="E58" s="55">
        <v>0</v>
      </c>
      <c r="F58" s="51"/>
    </row>
    <row r="59" spans="2:6">
      <c r="B59" s="24" t="s">
        <v>105</v>
      </c>
      <c r="C59" s="1" t="s">
        <v>106</v>
      </c>
      <c r="D59" s="36" t="s">
        <v>21</v>
      </c>
      <c r="E59" s="55">
        <v>0</v>
      </c>
      <c r="F59" s="51"/>
    </row>
    <row r="60" spans="2:6">
      <c r="B60" s="24" t="s">
        <v>107</v>
      </c>
      <c r="C60" s="52" t="s">
        <v>188</v>
      </c>
      <c r="D60" s="36" t="s">
        <v>21</v>
      </c>
      <c r="E60" s="55">
        <v>0</v>
      </c>
      <c r="F60" s="51"/>
    </row>
    <row r="61" spans="2:6">
      <c r="B61" s="24" t="s">
        <v>108</v>
      </c>
      <c r="C61" s="52" t="s">
        <v>109</v>
      </c>
      <c r="D61" s="36" t="s">
        <v>21</v>
      </c>
      <c r="E61" s="53">
        <f>E62+E63+E64</f>
        <v>0</v>
      </c>
      <c r="F61" s="51"/>
    </row>
    <row r="62" spans="2:6">
      <c r="B62" s="24" t="s">
        <v>110</v>
      </c>
      <c r="C62" s="1" t="s">
        <v>111</v>
      </c>
      <c r="D62" s="36" t="s">
        <v>21</v>
      </c>
      <c r="E62" s="55">
        <v>0</v>
      </c>
      <c r="F62" s="51"/>
    </row>
    <row r="63" spans="2:6">
      <c r="B63" s="24" t="s">
        <v>112</v>
      </c>
      <c r="C63" s="1" t="s">
        <v>113</v>
      </c>
      <c r="D63" s="36" t="s">
        <v>21</v>
      </c>
      <c r="E63" s="55">
        <v>0</v>
      </c>
      <c r="F63" s="51"/>
    </row>
    <row r="64" spans="2:6">
      <c r="B64" s="24" t="s">
        <v>114</v>
      </c>
      <c r="C64" s="1" t="s">
        <v>115</v>
      </c>
      <c r="D64" s="36" t="s">
        <v>21</v>
      </c>
      <c r="E64" s="55">
        <v>0</v>
      </c>
      <c r="F64" s="51"/>
    </row>
    <row r="65" spans="2:6">
      <c r="B65" s="24" t="s">
        <v>116</v>
      </c>
      <c r="C65" s="52" t="s">
        <v>117</v>
      </c>
      <c r="D65" s="36" t="s">
        <v>21</v>
      </c>
      <c r="E65" s="53">
        <f>E66+E67+E68+E69</f>
        <v>280.5924202280695</v>
      </c>
      <c r="F65" s="51"/>
    </row>
    <row r="66" spans="2:6">
      <c r="B66" s="24" t="s">
        <v>118</v>
      </c>
      <c r="C66" s="1" t="s">
        <v>119</v>
      </c>
      <c r="D66" s="36" t="s">
        <v>21</v>
      </c>
      <c r="E66" s="55">
        <v>131.05561704383857</v>
      </c>
      <c r="F66" s="51"/>
    </row>
    <row r="67" spans="2:6">
      <c r="B67" s="24" t="s">
        <v>120</v>
      </c>
      <c r="C67" s="1" t="s">
        <v>121</v>
      </c>
      <c r="D67" s="36" t="s">
        <v>21</v>
      </c>
      <c r="E67" s="55">
        <v>2.7015915123172647</v>
      </c>
      <c r="F67" s="51"/>
    </row>
    <row r="68" spans="2:6">
      <c r="B68" s="24" t="s">
        <v>122</v>
      </c>
      <c r="C68" s="1" t="s">
        <v>123</v>
      </c>
      <c r="D68" s="36" t="s">
        <v>21</v>
      </c>
      <c r="E68" s="55">
        <v>135.40318302463453</v>
      </c>
      <c r="F68" s="51"/>
    </row>
    <row r="69" spans="2:6">
      <c r="B69" s="24" t="s">
        <v>124</v>
      </c>
      <c r="C69" s="1" t="s">
        <v>125</v>
      </c>
      <c r="D69" s="36" t="s">
        <v>21</v>
      </c>
      <c r="E69" s="55">
        <v>11.432028647279157</v>
      </c>
      <c r="F69" s="51"/>
    </row>
    <row r="70" spans="2:6">
      <c r="B70" s="24" t="s">
        <v>126</v>
      </c>
      <c r="C70" s="66" t="s">
        <v>127</v>
      </c>
      <c r="D70" s="36" t="s">
        <v>21</v>
      </c>
      <c r="E70" s="53">
        <f>E71+E72+E73</f>
        <v>0</v>
      </c>
      <c r="F70" s="51"/>
    </row>
    <row r="71" spans="2:6">
      <c r="B71" s="24" t="s">
        <v>128</v>
      </c>
      <c r="C71" s="1" t="s">
        <v>129</v>
      </c>
      <c r="D71" s="36" t="s">
        <v>21</v>
      </c>
      <c r="E71" s="55">
        <v>0</v>
      </c>
      <c r="F71" s="51"/>
    </row>
    <row r="72" spans="2:6">
      <c r="B72" s="24" t="s">
        <v>130</v>
      </c>
      <c r="C72" s="1" t="s">
        <v>131</v>
      </c>
      <c r="D72" s="36" t="s">
        <v>21</v>
      </c>
      <c r="E72" s="55">
        <v>0</v>
      </c>
      <c r="F72" s="51"/>
    </row>
    <row r="73" spans="2:6">
      <c r="B73" s="24" t="s">
        <v>132</v>
      </c>
      <c r="C73" s="1" t="s">
        <v>133</v>
      </c>
      <c r="D73" s="36" t="s">
        <v>21</v>
      </c>
      <c r="E73" s="55">
        <v>0</v>
      </c>
      <c r="F73" s="51"/>
    </row>
    <row r="74" spans="2:6">
      <c r="B74" s="24" t="s">
        <v>134</v>
      </c>
      <c r="C74" s="66" t="s">
        <v>135</v>
      </c>
      <c r="D74" s="36" t="s">
        <v>21</v>
      </c>
      <c r="E74" s="53">
        <f>E75+E76+E77+E78+E79</f>
        <v>3094.2369776040546</v>
      </c>
      <c r="F74" s="51"/>
    </row>
    <row r="75" spans="2:6">
      <c r="B75" s="24" t="s">
        <v>136</v>
      </c>
      <c r="C75" s="1" t="s">
        <v>137</v>
      </c>
      <c r="D75" s="36" t="s">
        <v>21</v>
      </c>
      <c r="E75" s="55">
        <v>3086.6396766309836</v>
      </c>
      <c r="F75" s="51"/>
    </row>
    <row r="76" spans="2:6">
      <c r="B76" s="24" t="s">
        <v>138</v>
      </c>
      <c r="C76" s="1" t="s">
        <v>139</v>
      </c>
      <c r="D76" s="36" t="s">
        <v>21</v>
      </c>
      <c r="E76" s="55">
        <v>41.507589036484632</v>
      </c>
      <c r="F76" s="51"/>
    </row>
    <row r="77" spans="2:6">
      <c r="B77" s="24" t="s">
        <v>140</v>
      </c>
      <c r="C77" s="1" t="s">
        <v>141</v>
      </c>
      <c r="D77" s="36" t="s">
        <v>21</v>
      </c>
      <c r="E77" s="55">
        <v>0</v>
      </c>
      <c r="F77" s="51"/>
    </row>
    <row r="78" spans="2:6">
      <c r="B78" s="24" t="s">
        <v>142</v>
      </c>
      <c r="C78" s="1" t="s">
        <v>143</v>
      </c>
      <c r="D78" s="36" t="s">
        <v>21</v>
      </c>
      <c r="E78" s="55">
        <v>0</v>
      </c>
      <c r="F78" s="51"/>
    </row>
    <row r="79" spans="2:6">
      <c r="B79" s="24" t="s">
        <v>144</v>
      </c>
      <c r="C79" s="1" t="s">
        <v>133</v>
      </c>
      <c r="D79" s="36" t="s">
        <v>21</v>
      </c>
      <c r="E79" s="55">
        <v>-33.910288063413489</v>
      </c>
      <c r="F79" s="51"/>
    </row>
    <row r="80" spans="2:6">
      <c r="B80" s="24" t="s">
        <v>145</v>
      </c>
      <c r="C80" s="66" t="s">
        <v>146</v>
      </c>
      <c r="D80" s="36" t="s">
        <v>21</v>
      </c>
      <c r="E80" s="53">
        <f>E81+E82+E83+E84+E85</f>
        <v>0</v>
      </c>
      <c r="F80" s="51"/>
    </row>
    <row r="81" spans="2:6">
      <c r="B81" s="24" t="s">
        <v>147</v>
      </c>
      <c r="C81" s="1" t="s">
        <v>148</v>
      </c>
      <c r="D81" s="36" t="s">
        <v>21</v>
      </c>
      <c r="E81" s="55">
        <v>0</v>
      </c>
      <c r="F81" s="51"/>
    </row>
    <row r="82" spans="2:6">
      <c r="B82" s="24" t="s">
        <v>149</v>
      </c>
      <c r="C82" s="1" t="s">
        <v>150</v>
      </c>
      <c r="D82" s="36" t="s">
        <v>21</v>
      </c>
      <c r="E82" s="55">
        <v>0</v>
      </c>
      <c r="F82" s="51"/>
    </row>
    <row r="83" spans="2:6">
      <c r="B83" s="24" t="s">
        <v>151</v>
      </c>
      <c r="C83" s="1" t="s">
        <v>152</v>
      </c>
      <c r="D83" s="36" t="s">
        <v>21</v>
      </c>
      <c r="E83" s="55">
        <v>0</v>
      </c>
      <c r="F83" s="51"/>
    </row>
    <row r="84" spans="2:6">
      <c r="B84" s="24" t="s">
        <v>153</v>
      </c>
      <c r="C84" s="1" t="s">
        <v>154</v>
      </c>
      <c r="D84" s="36" t="s">
        <v>21</v>
      </c>
      <c r="E84" s="55">
        <v>0</v>
      </c>
      <c r="F84" s="51"/>
    </row>
    <row r="85" spans="2:6">
      <c r="B85" s="24" t="s">
        <v>155</v>
      </c>
      <c r="C85" s="1" t="s">
        <v>133</v>
      </c>
      <c r="D85" s="36" t="s">
        <v>21</v>
      </c>
      <c r="E85" s="55">
        <v>0</v>
      </c>
      <c r="F85" s="51"/>
    </row>
    <row r="86" spans="2:6" ht="13.8" thickBot="1">
      <c r="B86" s="39" t="s">
        <v>156</v>
      </c>
      <c r="C86" s="69" t="s">
        <v>157</v>
      </c>
      <c r="D86" s="70" t="s">
        <v>21</v>
      </c>
      <c r="E86" s="71">
        <f>((E80+E88-E89-E91+E92)*E90)/(1-E90)</f>
        <v>0</v>
      </c>
      <c r="F86" s="59"/>
    </row>
    <row r="87" spans="2:6" ht="13.8" thickBot="1">
      <c r="B87" s="11" t="s">
        <v>158</v>
      </c>
      <c r="E87" s="44"/>
    </row>
    <row r="88" spans="2:6">
      <c r="B88" s="61" t="s">
        <v>159</v>
      </c>
      <c r="C88" s="72" t="s">
        <v>160</v>
      </c>
      <c r="D88" s="73" t="s">
        <v>21</v>
      </c>
      <c r="E88" s="74">
        <f>E31</f>
        <v>83238.51380668077</v>
      </c>
      <c r="F88" s="65"/>
    </row>
    <row r="89" spans="2:6">
      <c r="B89" s="24" t="s">
        <v>161</v>
      </c>
      <c r="C89" s="1" t="s">
        <v>162</v>
      </c>
      <c r="D89" s="36" t="s">
        <v>21</v>
      </c>
      <c r="E89" s="31">
        <f>E88</f>
        <v>83238.51380668077</v>
      </c>
      <c r="F89" s="22"/>
    </row>
    <row r="90" spans="2:6">
      <c r="B90" s="24" t="s">
        <v>163</v>
      </c>
      <c r="C90" s="1" t="s">
        <v>164</v>
      </c>
      <c r="D90" s="36" t="s">
        <v>30</v>
      </c>
      <c r="E90" s="75">
        <v>0.2</v>
      </c>
      <c r="F90" s="22"/>
    </row>
    <row r="91" spans="2:6">
      <c r="B91" s="24" t="s">
        <v>165</v>
      </c>
      <c r="C91" s="1" t="s">
        <v>166</v>
      </c>
      <c r="D91" s="36" t="s">
        <v>21</v>
      </c>
      <c r="E91" s="31">
        <f>E70-E74</f>
        <v>-3094.2369776040546</v>
      </c>
      <c r="F91" s="51"/>
    </row>
    <row r="92" spans="2:6" ht="13.8" thickBot="1">
      <c r="B92" s="39" t="s">
        <v>167</v>
      </c>
      <c r="C92" s="76" t="s">
        <v>168</v>
      </c>
      <c r="D92" s="70" t="s">
        <v>21</v>
      </c>
      <c r="E92" s="77">
        <f>E70-E74+E78</f>
        <v>-3094.2369776040546</v>
      </c>
      <c r="F92" s="59"/>
    </row>
    <row r="93" spans="2:6" ht="13.8" thickBot="1">
      <c r="B93" s="11" t="s">
        <v>169</v>
      </c>
      <c r="E93" s="44"/>
    </row>
    <row r="94" spans="2:6" ht="13.8">
      <c r="B94" s="78" t="s">
        <v>170</v>
      </c>
      <c r="C94" s="79" t="s">
        <v>171</v>
      </c>
      <c r="D94" s="80" t="s">
        <v>21</v>
      </c>
      <c r="E94" s="81">
        <v>0</v>
      </c>
      <c r="F94" s="82"/>
    </row>
    <row r="95" spans="2:6" ht="13.8">
      <c r="B95" s="83" t="s">
        <v>172</v>
      </c>
      <c r="C95" s="2" t="s">
        <v>173</v>
      </c>
      <c r="D95" s="84" t="s">
        <v>30</v>
      </c>
      <c r="E95" s="85">
        <v>0</v>
      </c>
      <c r="F95" s="86"/>
    </row>
    <row r="96" spans="2:6" ht="14.4" thickBot="1">
      <c r="B96" s="87" t="s">
        <v>174</v>
      </c>
      <c r="C96" s="88" t="s">
        <v>175</v>
      </c>
      <c r="D96" s="89" t="s">
        <v>21</v>
      </c>
      <c r="E96" s="90">
        <f>E94*E95</f>
        <v>0</v>
      </c>
      <c r="F96" s="91"/>
    </row>
  </sheetData>
  <mergeCells count="7">
    <mergeCell ref="B8:B9"/>
    <mergeCell ref="C8:C9"/>
    <mergeCell ref="D8:D9"/>
    <mergeCell ref="E8:F8"/>
    <mergeCell ref="D4:F4"/>
    <mergeCell ref="D5:F5"/>
    <mergeCell ref="D6:F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с 01.07.2013г.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Банщикова</dc:creator>
  <cp:lastModifiedBy>Елена Банщикова</cp:lastModifiedBy>
  <cp:lastPrinted>2013-02-28T10:55:30Z</cp:lastPrinted>
  <dcterms:created xsi:type="dcterms:W3CDTF">2013-02-11T06:58:55Z</dcterms:created>
  <dcterms:modified xsi:type="dcterms:W3CDTF">2013-02-28T11:01:46Z</dcterms:modified>
</cp:coreProperties>
</file>